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N:\D H G\Rundschreiben\2022\RS 02 2022 Statistik Q 4 21 + Jahr 21 ges\"/>
    </mc:Choice>
  </mc:AlternateContent>
  <xr:revisionPtr revIDLastSave="0" documentId="13_ncr:1_{9106F4FE-6F85-40D1-86F9-CBE76F29AA7F}" xr6:coauthVersionLast="47" xr6:coauthVersionMax="47" xr10:uidLastSave="{00000000-0000-0000-0000-000000000000}"/>
  <bookViews>
    <workbookView xWindow="-96" yWindow="-96" windowWidth="23232" windowHeight="12552" tabRatio="938" xr2:uid="{00000000-000D-0000-FFFF-FFFF00000000}"/>
  </bookViews>
  <sheets>
    <sheet name=" akt.Quartal NPKCaO-gesamt" sheetId="51" r:id="rId1"/>
    <sheet name="NPKCaO-Quart-Grafik-Jahre" sheetId="73" r:id="rId2"/>
    <sheet name="Dia akt Quartal NPKCa" sheetId="52" r:id="rId3"/>
    <sheet name="Dia Quartal Differ" sheetId="53" r:id="rId4"/>
    <sheet name="Dia IV. Quartale" sheetId="54" r:id="rId5"/>
    <sheet name="NPKCa-Ges. 2011-21 Jahr-Quartal" sheetId="70" r:id="rId6"/>
    <sheet name="Dgm CaO-N-P-K 2021" sheetId="74" r:id="rId7"/>
    <sheet name="NPKCa IV. Quart-Länder" sheetId="48" r:id="rId8"/>
    <sheet name="N I" sheetId="16" r:id="rId9"/>
    <sheet name="Dia N I" sheetId="27" r:id="rId10"/>
    <sheet name="P2O5 I" sheetId="17" r:id="rId11"/>
    <sheet name="Dia P2O5 I" sheetId="28" r:id="rId12"/>
    <sheet name="K2O I" sheetId="18" r:id="rId13"/>
    <sheet name="Dia K2O I" sheetId="29" r:id="rId14"/>
    <sheet name="CaO I" sheetId="19" r:id="rId15"/>
    <sheet name="Dia CaO I" sheetId="76" r:id="rId16"/>
  </sheets>
  <externalReferences>
    <externalReference r:id="rId17"/>
    <externalReference r:id="rId18"/>
  </externalReferences>
  <definedNames>
    <definedName name="_xlnm.Print_Area" localSheetId="0">' akt.Quartal NPKCaO-gesamt'!$A$1:$P$13</definedName>
    <definedName name="_xlnm.Print_Area" localSheetId="14">'CaO I'!$A$4:$M$36</definedName>
    <definedName name="_xlnm.Print_Area" localSheetId="12">'K2O I'!$A$4:$M$36</definedName>
    <definedName name="_xlnm.Print_Area" localSheetId="8">'N I'!$A$4:$O$37</definedName>
    <definedName name="_xlnm.Print_Area" localSheetId="7">'NPKCa IV. Quart-Länder'!$A$1:$M$25</definedName>
    <definedName name="_xlnm.Print_Area" localSheetId="5">'NPKCa-Ges. 2011-21 Jahr-Quartal'!#REF!</definedName>
    <definedName name="_xlnm.Print_Area" localSheetId="10">'P2O5 I'!$A$4:$M$34</definedName>
    <definedName name="Eigenkapital">#REF!</definedName>
    <definedName name="Erlöse_gesamt">#REF!</definedName>
    <definedName name="Gesamt">'[1]Daten lfd. CaO Detail'!$D$1:$D$65536</definedName>
    <definedName name="Gesamtaufwendungen">#REF!</definedName>
    <definedName name="Jahresüberschuß">#REF!</definedName>
    <definedName name="Umlage_DH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70" l="1"/>
  <c r="V30" i="70" s="1"/>
  <c r="X29" i="70"/>
  <c r="Z29" i="70" s="1"/>
  <c r="AB29" i="70" s="1"/>
  <c r="J38" i="70"/>
  <c r="R36" i="70"/>
  <c r="Q36" i="70"/>
  <c r="Q38" i="70" s="1"/>
  <c r="P36" i="70"/>
  <c r="P38" i="70" s="1"/>
  <c r="O36" i="70"/>
  <c r="O38" i="70" s="1"/>
  <c r="N36" i="70"/>
  <c r="M36" i="70"/>
  <c r="L36" i="70"/>
  <c r="K36" i="70"/>
  <c r="J36" i="70"/>
  <c r="I36" i="70"/>
  <c r="H36" i="70"/>
  <c r="G36" i="70"/>
  <c r="F36" i="70"/>
  <c r="E36" i="70"/>
  <c r="D36" i="70"/>
  <c r="R35" i="70"/>
  <c r="S35" i="70" s="1"/>
  <c r="N35" i="70"/>
  <c r="M35" i="70"/>
  <c r="L35" i="70"/>
  <c r="K35" i="70"/>
  <c r="J35" i="70"/>
  <c r="I35" i="70"/>
  <c r="H35" i="70"/>
  <c r="G35" i="70"/>
  <c r="F35" i="70"/>
  <c r="E35" i="70"/>
  <c r="D35" i="70"/>
  <c r="S34" i="70"/>
  <c r="R34" i="70"/>
  <c r="N34" i="70"/>
  <c r="M34" i="70"/>
  <c r="L34" i="70"/>
  <c r="L38" i="70" s="1"/>
  <c r="K34" i="70"/>
  <c r="K38" i="70" s="1"/>
  <c r="J34" i="70"/>
  <c r="I34" i="70"/>
  <c r="H34" i="70"/>
  <c r="G34" i="70"/>
  <c r="F34" i="70"/>
  <c r="E34" i="70"/>
  <c r="D34" i="70"/>
  <c r="D38" i="70" s="1"/>
  <c r="N33" i="70"/>
  <c r="N38" i="70" s="1"/>
  <c r="M33" i="70"/>
  <c r="M38" i="70" s="1"/>
  <c r="L33" i="70"/>
  <c r="K33" i="70"/>
  <c r="J33" i="70"/>
  <c r="I33" i="70"/>
  <c r="I38" i="70" s="1"/>
  <c r="H33" i="70"/>
  <c r="H38" i="70" s="1"/>
  <c r="G33" i="70"/>
  <c r="G38" i="70" s="1"/>
  <c r="F33" i="70"/>
  <c r="F38" i="70" s="1"/>
  <c r="E33" i="70"/>
  <c r="E38" i="70" s="1"/>
  <c r="D33" i="70"/>
  <c r="M30" i="70"/>
  <c r="L30" i="70"/>
  <c r="K30" i="70"/>
  <c r="J30" i="70"/>
  <c r="I30" i="70"/>
  <c r="H30" i="70"/>
  <c r="G30" i="70"/>
  <c r="F30" i="70"/>
  <c r="E30" i="70"/>
  <c r="D30" i="70"/>
  <c r="R29" i="70"/>
  <c r="Q29" i="70"/>
  <c r="M29" i="70"/>
  <c r="L29" i="70"/>
  <c r="K29" i="70"/>
  <c r="J29" i="70"/>
  <c r="I29" i="70"/>
  <c r="H29" i="70"/>
  <c r="G29" i="70"/>
  <c r="F29" i="70"/>
  <c r="E29" i="70"/>
  <c r="D29" i="70"/>
  <c r="Q28" i="70"/>
  <c r="P28" i="70"/>
  <c r="O28" i="70"/>
  <c r="N28" i="70"/>
  <c r="M28" i="70"/>
  <c r="L28" i="70"/>
  <c r="K28" i="70"/>
  <c r="J28" i="70"/>
  <c r="I28" i="70"/>
  <c r="H28" i="70"/>
  <c r="G28" i="70"/>
  <c r="Q27" i="70"/>
  <c r="P27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X26" i="70"/>
  <c r="Z26" i="70" s="1"/>
  <c r="AB26" i="70" s="1"/>
  <c r="S26" i="70"/>
  <c r="Z25" i="70"/>
  <c r="AB25" i="70" s="1"/>
  <c r="X25" i="70"/>
  <c r="S25" i="70"/>
  <c r="Z24" i="70"/>
  <c r="AB24" i="70" s="1"/>
  <c r="X24" i="70"/>
  <c r="S24" i="70"/>
  <c r="R23" i="70"/>
  <c r="S23" i="70" s="1"/>
  <c r="M21" i="70"/>
  <c r="L21" i="70"/>
  <c r="K21" i="70"/>
  <c r="J21" i="70"/>
  <c r="I21" i="70"/>
  <c r="H21" i="70"/>
  <c r="G21" i="70"/>
  <c r="F21" i="70"/>
  <c r="E21" i="70"/>
  <c r="D21" i="70"/>
  <c r="S20" i="70"/>
  <c r="S19" i="70"/>
  <c r="S18" i="70"/>
  <c r="R17" i="70"/>
  <c r="S17" i="70" s="1"/>
  <c r="M15" i="70"/>
  <c r="L15" i="70"/>
  <c r="K15" i="70"/>
  <c r="J15" i="70"/>
  <c r="I15" i="70"/>
  <c r="H15" i="70"/>
  <c r="G15" i="70"/>
  <c r="F15" i="70"/>
  <c r="E15" i="70"/>
  <c r="D15" i="70"/>
  <c r="S14" i="70"/>
  <c r="S13" i="70"/>
  <c r="S12" i="70"/>
  <c r="R11" i="70"/>
  <c r="S11" i="70" s="1"/>
  <c r="M9" i="70"/>
  <c r="L9" i="70"/>
  <c r="K9" i="70"/>
  <c r="J9" i="70"/>
  <c r="I9" i="70"/>
  <c r="H9" i="70"/>
  <c r="G9" i="70"/>
  <c r="F9" i="70"/>
  <c r="E9" i="70"/>
  <c r="D9" i="70"/>
  <c r="S8" i="70"/>
  <c r="S7" i="70"/>
  <c r="S6" i="70"/>
  <c r="R5" i="70"/>
  <c r="S5" i="70" s="1"/>
  <c r="R21" i="70" l="1"/>
  <c r="S21" i="70" s="1"/>
  <c r="R9" i="70"/>
  <c r="S9" i="70" s="1"/>
  <c r="R33" i="70"/>
  <c r="S33" i="70" s="1"/>
  <c r="S38" i="70" s="1"/>
  <c r="R30" i="70"/>
  <c r="V25" i="70" s="1"/>
  <c r="V26" i="70"/>
  <c r="S36" i="70"/>
  <c r="S29" i="70"/>
  <c r="R27" i="70"/>
  <c r="X27" i="70" s="1"/>
  <c r="Z27" i="70" s="1"/>
  <c r="R28" i="70"/>
  <c r="X23" i="70"/>
  <c r="Z23" i="70" s="1"/>
  <c r="AB23" i="70" s="1"/>
  <c r="S30" i="70"/>
  <c r="R15" i="70"/>
  <c r="S15" i="70" s="1"/>
  <c r="V23" i="70" l="1"/>
  <c r="R38" i="70"/>
  <c r="V24" i="70"/>
  <c r="X30" i="70"/>
  <c r="Z30" i="70" s="1"/>
  <c r="AB30" i="70" s="1"/>
  <c r="V29" i="70"/>
  <c r="AB27" i="70"/>
  <c r="V27" i="70"/>
  <c r="S27" i="70"/>
  <c r="V28" i="70"/>
  <c r="S28" i="70"/>
  <c r="X28" i="70"/>
  <c r="Z28" i="70" s="1"/>
  <c r="AB28" i="70" s="1"/>
  <c r="N13" i="19" l="1"/>
  <c r="M30" i="18" l="1"/>
  <c r="L30" i="18"/>
  <c r="K30" i="18"/>
  <c r="J30" i="18"/>
  <c r="I30" i="18"/>
  <c r="H30" i="18"/>
  <c r="G30" i="18"/>
  <c r="F30" i="18"/>
  <c r="E30" i="18"/>
  <c r="D30" i="18"/>
  <c r="C30" i="18"/>
  <c r="B30" i="18"/>
  <c r="I9" i="51" l="1"/>
  <c r="H9" i="51"/>
  <c r="G9" i="51"/>
  <c r="B7" i="48" l="1"/>
  <c r="C9" i="51" l="1"/>
  <c r="C21" i="48"/>
  <c r="M5" i="51" s="1"/>
  <c r="B21" i="48"/>
  <c r="L5" i="51" s="1"/>
  <c r="C20" i="48"/>
  <c r="B20" i="48"/>
  <c r="C19" i="48"/>
  <c r="B19" i="48"/>
  <c r="C18" i="48"/>
  <c r="B18" i="48"/>
  <c r="C17" i="48"/>
  <c r="B17" i="48"/>
  <c r="C16" i="48"/>
  <c r="D16" i="48" s="1"/>
  <c r="B16" i="48"/>
  <c r="C15" i="48"/>
  <c r="B15" i="48"/>
  <c r="C14" i="48"/>
  <c r="B14" i="48"/>
  <c r="C13" i="48"/>
  <c r="B13" i="48"/>
  <c r="C12" i="48"/>
  <c r="B12" i="48"/>
  <c r="C11" i="48"/>
  <c r="B11" i="48"/>
  <c r="C10" i="48"/>
  <c r="B10" i="48"/>
  <c r="C9" i="48"/>
  <c r="B9" i="48"/>
  <c r="C8" i="48"/>
  <c r="D8" i="48" s="1"/>
  <c r="B8" i="48"/>
  <c r="C7" i="48"/>
  <c r="C6" i="48"/>
  <c r="B6" i="48"/>
  <c r="C5" i="48"/>
  <c r="B5" i="48"/>
  <c r="F21" i="48"/>
  <c r="M6" i="51" s="1"/>
  <c r="E21" i="48"/>
  <c r="L6" i="51" s="1"/>
  <c r="F20" i="48"/>
  <c r="E20" i="48"/>
  <c r="G20" i="48" s="1"/>
  <c r="F19" i="48"/>
  <c r="G19" i="48" s="1"/>
  <c r="E19" i="48"/>
  <c r="F18" i="48"/>
  <c r="E18" i="48"/>
  <c r="F17" i="48"/>
  <c r="E17" i="48"/>
  <c r="F16" i="48"/>
  <c r="E16" i="48"/>
  <c r="F15" i="48"/>
  <c r="E15" i="48"/>
  <c r="F14" i="48"/>
  <c r="E14" i="48"/>
  <c r="F13" i="48"/>
  <c r="E13" i="48"/>
  <c r="G13" i="48" s="1"/>
  <c r="F12" i="48"/>
  <c r="E12" i="48"/>
  <c r="G12" i="48" s="1"/>
  <c r="F11" i="48"/>
  <c r="G11" i="48" s="1"/>
  <c r="E11" i="48"/>
  <c r="F10" i="48"/>
  <c r="E10" i="48"/>
  <c r="F9" i="48"/>
  <c r="E9" i="48"/>
  <c r="F8" i="48"/>
  <c r="E8" i="48"/>
  <c r="G8" i="48" s="1"/>
  <c r="F7" i="48"/>
  <c r="G7" i="48" s="1"/>
  <c r="E7" i="48"/>
  <c r="F6" i="48"/>
  <c r="E6" i="48"/>
  <c r="F5" i="48"/>
  <c r="E5" i="48"/>
  <c r="I19" i="48"/>
  <c r="H19" i="48"/>
  <c r="I18" i="48"/>
  <c r="H18" i="48"/>
  <c r="I17" i="48"/>
  <c r="H17" i="48"/>
  <c r="I16" i="48"/>
  <c r="H16" i="48"/>
  <c r="J16" i="48" s="1"/>
  <c r="I15" i="48"/>
  <c r="H15" i="48"/>
  <c r="I14" i="48"/>
  <c r="H14" i="48"/>
  <c r="I13" i="48"/>
  <c r="H13" i="48"/>
  <c r="I12" i="48"/>
  <c r="H12" i="48"/>
  <c r="I11" i="48"/>
  <c r="H11" i="48"/>
  <c r="I10" i="48"/>
  <c r="H10" i="48"/>
  <c r="I9" i="48"/>
  <c r="H9" i="48"/>
  <c r="I8" i="48"/>
  <c r="H8" i="48"/>
  <c r="I7" i="48"/>
  <c r="H7" i="48"/>
  <c r="I6" i="48"/>
  <c r="H6" i="48"/>
  <c r="I5" i="48"/>
  <c r="H5" i="48"/>
  <c r="H20" i="48"/>
  <c r="H21" i="48"/>
  <c r="L7" i="51" s="1"/>
  <c r="I20" i="48"/>
  <c r="I21" i="48"/>
  <c r="M7" i="51" s="1"/>
  <c r="N12" i="18"/>
  <c r="O12" i="18"/>
  <c r="N13" i="18"/>
  <c r="O13" i="18"/>
  <c r="N14" i="18"/>
  <c r="N15" i="18"/>
  <c r="O15" i="18"/>
  <c r="N16" i="18"/>
  <c r="N17" i="18"/>
  <c r="N18" i="18"/>
  <c r="O18" i="18"/>
  <c r="N19" i="18"/>
  <c r="O19" i="18"/>
  <c r="N20" i="18"/>
  <c r="O20" i="18"/>
  <c r="N21" i="18"/>
  <c r="O21" i="18"/>
  <c r="N22" i="18"/>
  <c r="O22" i="18"/>
  <c r="N23" i="18"/>
  <c r="O23" i="18"/>
  <c r="N24" i="18"/>
  <c r="N25" i="18"/>
  <c r="O25" i="18"/>
  <c r="N26" i="18"/>
  <c r="O26" i="18"/>
  <c r="N27" i="18"/>
  <c r="N28" i="18"/>
  <c r="O28" i="18"/>
  <c r="L21" i="48"/>
  <c r="M8" i="51" s="1"/>
  <c r="L20" i="48"/>
  <c r="L19" i="48"/>
  <c r="L18" i="48"/>
  <c r="L17" i="48"/>
  <c r="L16" i="48"/>
  <c r="M16" i="48" s="1"/>
  <c r="L15" i="48"/>
  <c r="L14" i="48"/>
  <c r="L13" i="48"/>
  <c r="L12" i="48"/>
  <c r="L11" i="48"/>
  <c r="L10" i="48"/>
  <c r="L9" i="48"/>
  <c r="M9" i="48" s="1"/>
  <c r="L8" i="48"/>
  <c r="L7" i="48"/>
  <c r="L6" i="48"/>
  <c r="L5" i="48"/>
  <c r="K21" i="48"/>
  <c r="L8" i="51" s="1"/>
  <c r="K20" i="48"/>
  <c r="K19" i="48"/>
  <c r="K18" i="48"/>
  <c r="K17" i="48"/>
  <c r="K16" i="48"/>
  <c r="K15" i="48"/>
  <c r="K14" i="48"/>
  <c r="M14" i="48" s="1"/>
  <c r="K13" i="48"/>
  <c r="K12" i="48"/>
  <c r="K11" i="48"/>
  <c r="K10" i="48"/>
  <c r="K9" i="48"/>
  <c r="K8" i="48"/>
  <c r="K7" i="48"/>
  <c r="K6" i="48"/>
  <c r="M6" i="48" s="1"/>
  <c r="K5" i="48"/>
  <c r="F30" i="19"/>
  <c r="E30" i="19"/>
  <c r="D30" i="19"/>
  <c r="C30" i="19"/>
  <c r="B30" i="19"/>
  <c r="G30" i="19"/>
  <c r="L30" i="19"/>
  <c r="K30" i="19"/>
  <c r="J30" i="19"/>
  <c r="I30" i="19"/>
  <c r="H30" i="19"/>
  <c r="M30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N12" i="19"/>
  <c r="O12" i="19"/>
  <c r="P12" i="19"/>
  <c r="Q12" i="19"/>
  <c r="R12" i="19"/>
  <c r="S12" i="19"/>
  <c r="P13" i="19"/>
  <c r="Q13" i="19"/>
  <c r="R13" i="19"/>
  <c r="S13" i="19"/>
  <c r="N14" i="19"/>
  <c r="N15" i="19"/>
  <c r="P15" i="19"/>
  <c r="R15" i="19"/>
  <c r="S15" i="19"/>
  <c r="N16" i="19"/>
  <c r="P16" i="19"/>
  <c r="Q16" i="19"/>
  <c r="R16" i="19"/>
  <c r="N17" i="19"/>
  <c r="P17" i="19"/>
  <c r="Q17" i="19"/>
  <c r="N18" i="19"/>
  <c r="P18" i="19"/>
  <c r="Q18" i="19"/>
  <c r="R18" i="19"/>
  <c r="S18" i="19"/>
  <c r="N19" i="19"/>
  <c r="P19" i="19"/>
  <c r="R19" i="19"/>
  <c r="S19" i="19"/>
  <c r="N20" i="19"/>
  <c r="P20" i="19"/>
  <c r="Q20" i="19"/>
  <c r="R20" i="19"/>
  <c r="S20" i="19"/>
  <c r="N21" i="19"/>
  <c r="P21" i="19"/>
  <c r="Q21" i="19"/>
  <c r="R21" i="19"/>
  <c r="S21" i="19"/>
  <c r="N22" i="19"/>
  <c r="P22" i="19"/>
  <c r="Q22" i="19"/>
  <c r="R22" i="19"/>
  <c r="S22" i="19"/>
  <c r="N23" i="19"/>
  <c r="R23" i="19"/>
  <c r="N24" i="19"/>
  <c r="P24" i="19"/>
  <c r="Q24" i="19"/>
  <c r="R24" i="19"/>
  <c r="S24" i="19"/>
  <c r="N25" i="19"/>
  <c r="P25" i="19"/>
  <c r="Q25" i="19"/>
  <c r="R25" i="19"/>
  <c r="N26" i="19"/>
  <c r="P26" i="19"/>
  <c r="R26" i="19"/>
  <c r="S26" i="19"/>
  <c r="N27" i="19"/>
  <c r="P27" i="19"/>
  <c r="Q27" i="19"/>
  <c r="S27" i="19"/>
  <c r="N28" i="19"/>
  <c r="O28" i="19"/>
  <c r="P28" i="19"/>
  <c r="Q28" i="19"/>
  <c r="R28" i="19"/>
  <c r="S28" i="19"/>
  <c r="P12" i="18"/>
  <c r="Q12" i="18"/>
  <c r="R12" i="18"/>
  <c r="S12" i="18"/>
  <c r="P13" i="18"/>
  <c r="Q13" i="18"/>
  <c r="R13" i="18"/>
  <c r="S13" i="18"/>
  <c r="P14" i="18"/>
  <c r="R14" i="18"/>
  <c r="S14" i="18"/>
  <c r="P15" i="18"/>
  <c r="Q15" i="18"/>
  <c r="R15" i="18"/>
  <c r="S15" i="18"/>
  <c r="P16" i="18"/>
  <c r="S16" i="18"/>
  <c r="R17" i="18"/>
  <c r="S17" i="18"/>
  <c r="P18" i="18"/>
  <c r="Q18" i="18"/>
  <c r="R18" i="18"/>
  <c r="S18" i="18"/>
  <c r="P19" i="18"/>
  <c r="Q19" i="18"/>
  <c r="R19" i="18"/>
  <c r="S19" i="18"/>
  <c r="P20" i="18"/>
  <c r="Q20" i="18"/>
  <c r="R20" i="18"/>
  <c r="S20" i="18"/>
  <c r="P21" i="18"/>
  <c r="Q21" i="18"/>
  <c r="R21" i="18"/>
  <c r="S21" i="18"/>
  <c r="P22" i="18"/>
  <c r="Q22" i="18"/>
  <c r="R22" i="18"/>
  <c r="S22" i="18"/>
  <c r="P23" i="18"/>
  <c r="Q23" i="18"/>
  <c r="R23" i="18"/>
  <c r="P24" i="18"/>
  <c r="Q24" i="18"/>
  <c r="R24" i="18"/>
  <c r="S24" i="18"/>
  <c r="P25" i="18"/>
  <c r="Q25" i="18"/>
  <c r="R25" i="18"/>
  <c r="S25" i="18"/>
  <c r="P26" i="18"/>
  <c r="Q26" i="18"/>
  <c r="R26" i="18"/>
  <c r="S26" i="18"/>
  <c r="P27" i="18"/>
  <c r="Q27" i="18"/>
  <c r="S27" i="18"/>
  <c r="P28" i="18"/>
  <c r="Q28" i="18"/>
  <c r="R28" i="18"/>
  <c r="S28" i="18"/>
  <c r="N14" i="16"/>
  <c r="O14" i="16"/>
  <c r="P14" i="16"/>
  <c r="Q14" i="16"/>
  <c r="R14" i="16"/>
  <c r="S14" i="16"/>
  <c r="N15" i="16"/>
  <c r="O15" i="16"/>
  <c r="P15" i="16"/>
  <c r="Q15" i="16"/>
  <c r="R15" i="16"/>
  <c r="S15" i="16"/>
  <c r="N16" i="16"/>
  <c r="O16" i="16"/>
  <c r="Q16" i="16"/>
  <c r="S16" i="16"/>
  <c r="N17" i="16"/>
  <c r="O17" i="16"/>
  <c r="P17" i="16"/>
  <c r="Q17" i="16"/>
  <c r="R17" i="16"/>
  <c r="S17" i="16"/>
  <c r="N18" i="16"/>
  <c r="O18" i="16"/>
  <c r="S18" i="16"/>
  <c r="N19" i="16"/>
  <c r="O19" i="16"/>
  <c r="Q19" i="16"/>
  <c r="S19" i="16"/>
  <c r="N20" i="16"/>
  <c r="O20" i="16"/>
  <c r="P20" i="16"/>
  <c r="Q20" i="16"/>
  <c r="R20" i="16"/>
  <c r="S20" i="16"/>
  <c r="N21" i="16"/>
  <c r="O21" i="16"/>
  <c r="P21" i="16"/>
  <c r="Q21" i="16"/>
  <c r="R21" i="16"/>
  <c r="S21" i="16"/>
  <c r="N22" i="16"/>
  <c r="O22" i="16"/>
  <c r="P22" i="16"/>
  <c r="Q22" i="16"/>
  <c r="R22" i="16"/>
  <c r="S22" i="16"/>
  <c r="N23" i="16"/>
  <c r="O23" i="16"/>
  <c r="P23" i="16"/>
  <c r="Q23" i="16"/>
  <c r="R23" i="16"/>
  <c r="S23" i="16"/>
  <c r="N24" i="16"/>
  <c r="O24" i="16"/>
  <c r="P24" i="16"/>
  <c r="Q24" i="16"/>
  <c r="R24" i="16"/>
  <c r="S24" i="16"/>
  <c r="N25" i="16"/>
  <c r="P25" i="16"/>
  <c r="Q25" i="16"/>
  <c r="N26" i="16"/>
  <c r="O26" i="16"/>
  <c r="P26" i="16"/>
  <c r="Q26" i="16"/>
  <c r="R26" i="16"/>
  <c r="S26" i="16"/>
  <c r="N27" i="16"/>
  <c r="O27" i="16"/>
  <c r="P27" i="16"/>
  <c r="Q27" i="16"/>
  <c r="R27" i="16"/>
  <c r="S27" i="16"/>
  <c r="N28" i="16"/>
  <c r="O28" i="16"/>
  <c r="P28" i="16"/>
  <c r="Q28" i="16"/>
  <c r="R28" i="16"/>
  <c r="S28" i="16"/>
  <c r="N29" i="16"/>
  <c r="O29" i="16"/>
  <c r="P29" i="16"/>
  <c r="Q29" i="16"/>
  <c r="R29" i="16"/>
  <c r="S29" i="16"/>
  <c r="N30" i="16"/>
  <c r="O30" i="16"/>
  <c r="P30" i="16"/>
  <c r="Q30" i="16"/>
  <c r="R30" i="16"/>
  <c r="S30" i="16"/>
  <c r="N13" i="17"/>
  <c r="O13" i="17"/>
  <c r="P13" i="17"/>
  <c r="Q13" i="17"/>
  <c r="R13" i="17"/>
  <c r="S13" i="17"/>
  <c r="N14" i="17"/>
  <c r="O14" i="17"/>
  <c r="P14" i="17"/>
  <c r="Q14" i="17"/>
  <c r="R14" i="17"/>
  <c r="S14" i="17"/>
  <c r="N15" i="17"/>
  <c r="Q15" i="17"/>
  <c r="S15" i="17"/>
  <c r="N16" i="17"/>
  <c r="O16" i="17"/>
  <c r="Q16" i="17"/>
  <c r="R16" i="17"/>
  <c r="S16" i="17"/>
  <c r="N17" i="17"/>
  <c r="S17" i="17"/>
  <c r="N18" i="17"/>
  <c r="Q18" i="17"/>
  <c r="S18" i="17"/>
  <c r="N19" i="17"/>
  <c r="O19" i="17"/>
  <c r="P19" i="17"/>
  <c r="Q19" i="17"/>
  <c r="R19" i="17"/>
  <c r="S19" i="17"/>
  <c r="N20" i="17"/>
  <c r="O20" i="17"/>
  <c r="Q20" i="17"/>
  <c r="R20" i="17"/>
  <c r="S20" i="17"/>
  <c r="N21" i="17"/>
  <c r="O21" i="17"/>
  <c r="P21" i="17"/>
  <c r="Q21" i="17"/>
  <c r="R21" i="17"/>
  <c r="S21" i="17"/>
  <c r="N22" i="17"/>
  <c r="O22" i="17"/>
  <c r="P22" i="17"/>
  <c r="Q22" i="17"/>
  <c r="R22" i="17"/>
  <c r="S22" i="17"/>
  <c r="N23" i="17"/>
  <c r="O23" i="17"/>
  <c r="P23" i="17"/>
  <c r="Q23" i="17"/>
  <c r="R23" i="17"/>
  <c r="S23" i="17"/>
  <c r="N24" i="17"/>
  <c r="P24" i="17"/>
  <c r="Q24" i="17"/>
  <c r="N25" i="17"/>
  <c r="O25" i="17"/>
  <c r="P25" i="17"/>
  <c r="Q25" i="17"/>
  <c r="R25" i="17"/>
  <c r="S25" i="17"/>
  <c r="N26" i="17"/>
  <c r="O26" i="17"/>
  <c r="Q26" i="17"/>
  <c r="R26" i="17"/>
  <c r="S26" i="17"/>
  <c r="N27" i="17"/>
  <c r="O27" i="17"/>
  <c r="P27" i="17"/>
  <c r="Q27" i="17"/>
  <c r="R27" i="17"/>
  <c r="S27" i="17"/>
  <c r="N28" i="17"/>
  <c r="O28" i="17"/>
  <c r="Q28" i="17"/>
  <c r="R28" i="17"/>
  <c r="S28" i="17"/>
  <c r="N29" i="17"/>
  <c r="O29" i="17"/>
  <c r="P29" i="17"/>
  <c r="Q29" i="17"/>
  <c r="R29" i="17"/>
  <c r="S29" i="17"/>
  <c r="M8" i="48"/>
  <c r="M7" i="48"/>
  <c r="M15" i="48"/>
  <c r="J5" i="48"/>
  <c r="M10" i="48" l="1"/>
  <c r="M18" i="48"/>
  <c r="M12" i="48"/>
  <c r="M17" i="48"/>
  <c r="J9" i="48"/>
  <c r="D15" i="48"/>
  <c r="D13" i="48"/>
  <c r="D21" i="48"/>
  <c r="D18" i="48"/>
  <c r="D14" i="48"/>
  <c r="M13" i="48"/>
  <c r="J13" i="48"/>
  <c r="M21" i="48"/>
  <c r="J10" i="48"/>
  <c r="J11" i="48"/>
  <c r="J15" i="48"/>
  <c r="J19" i="48"/>
  <c r="J21" i="48"/>
  <c r="M11" i="48"/>
  <c r="M20" i="48"/>
  <c r="G14" i="48"/>
  <c r="G9" i="48"/>
  <c r="G17" i="48"/>
  <c r="J12" i="48"/>
  <c r="J6" i="48"/>
  <c r="J8" i="48"/>
  <c r="E13" i="51"/>
  <c r="N13" i="51" s="1"/>
  <c r="O13" i="51" s="1"/>
  <c r="L9" i="51"/>
  <c r="J20" i="48"/>
  <c r="J14" i="48"/>
  <c r="J18" i="48"/>
  <c r="G6" i="48"/>
  <c r="G10" i="48"/>
  <c r="N8" i="51"/>
  <c r="O8" i="51" s="1"/>
  <c r="J7" i="48"/>
  <c r="G5" i="48"/>
  <c r="G16" i="48"/>
  <c r="G18" i="48"/>
  <c r="D11" i="48"/>
  <c r="M5" i="48"/>
  <c r="M19" i="48"/>
  <c r="J17" i="48"/>
  <c r="G15" i="48"/>
  <c r="D10" i="48"/>
  <c r="D20" i="48"/>
  <c r="N7" i="51"/>
  <c r="O7" i="51" s="1"/>
  <c r="N6" i="51"/>
  <c r="O6" i="51" s="1"/>
  <c r="G21" i="48"/>
  <c r="M9" i="51"/>
  <c r="D6" i="48"/>
  <c r="D12" i="48"/>
  <c r="D5" i="48"/>
  <c r="D7" i="48"/>
  <c r="D9" i="48"/>
  <c r="D17" i="48"/>
  <c r="D19" i="48"/>
  <c r="N5" i="51"/>
  <c r="O5" i="51" s="1"/>
  <c r="N9" i="51" l="1"/>
  <c r="O9" i="51" s="1"/>
</calcChain>
</file>

<file path=xl/sharedStrings.xml><?xml version="1.0" encoding="utf-8"?>
<sst xmlns="http://schemas.openxmlformats.org/spreadsheetml/2006/main" count="653" uniqueCount="197">
  <si>
    <t>t - N</t>
  </si>
  <si>
    <t>Einnährstoffdünger</t>
  </si>
  <si>
    <t>Mehrnährstoff-dünger</t>
  </si>
  <si>
    <t>Ins-</t>
  </si>
  <si>
    <t>Ammon-</t>
  </si>
  <si>
    <t>andere</t>
  </si>
  <si>
    <t>gesamt</t>
  </si>
  <si>
    <t>Kalk-</t>
  </si>
  <si>
    <t>nitrat-</t>
  </si>
  <si>
    <t>Einnähr-</t>
  </si>
  <si>
    <t>NK- und</t>
  </si>
  <si>
    <t>Land</t>
  </si>
  <si>
    <t>ammon-</t>
  </si>
  <si>
    <t>Harn-</t>
  </si>
  <si>
    <t>stoff-</t>
  </si>
  <si>
    <t>NP-</t>
  </si>
  <si>
    <t>NPK-</t>
  </si>
  <si>
    <t>salpeter</t>
  </si>
  <si>
    <t>stoff</t>
  </si>
  <si>
    <t>dün-</t>
  </si>
  <si>
    <t>Dünger</t>
  </si>
  <si>
    <t>Lösung</t>
  </si>
  <si>
    <t>ger 1)</t>
  </si>
  <si>
    <t>Niedersachsen</t>
  </si>
  <si>
    <t>t - P2O5</t>
  </si>
  <si>
    <t>Mehrnährstoffdünger</t>
  </si>
  <si>
    <t>Super-</t>
  </si>
  <si>
    <t>Phos-</t>
  </si>
  <si>
    <t>phos-</t>
  </si>
  <si>
    <t>phat-</t>
  </si>
  <si>
    <t>PK-</t>
  </si>
  <si>
    <t>phat 1)</t>
  </si>
  <si>
    <t>dünger 2)</t>
  </si>
  <si>
    <t>2) Weicherdiges Rohphosphat, teilaufgeschlossenes Rohphosphat,</t>
  </si>
  <si>
    <t xml:space="preserve">     Dicalciumphosphat, Rohphosphat mit wasserlöslichem Anteil,</t>
  </si>
  <si>
    <t>Kali-</t>
  </si>
  <si>
    <t>Kalium-</t>
  </si>
  <si>
    <t>rohsalz 1)</t>
  </si>
  <si>
    <t>chlorid 2)</t>
  </si>
  <si>
    <t>sulfat 3)</t>
  </si>
  <si>
    <t>t - CaO</t>
  </si>
  <si>
    <t>Darunter</t>
  </si>
  <si>
    <t>Andere</t>
  </si>
  <si>
    <t>für die</t>
  </si>
  <si>
    <t>Brannt-</t>
  </si>
  <si>
    <t>Forstwirt-</t>
  </si>
  <si>
    <t>Kalk 2)</t>
  </si>
  <si>
    <t>kalk 3)</t>
  </si>
  <si>
    <t>kalk 4)</t>
  </si>
  <si>
    <t>dünger 5)</t>
  </si>
  <si>
    <t>schaft 1)</t>
  </si>
  <si>
    <t>1  Inlandsabsatz nach Ländern und Sorten</t>
  </si>
  <si>
    <t>1.1 Stickstoffhaltige Düngemittel</t>
  </si>
  <si>
    <t>1.2 Phosphathaltige Düngemittel</t>
  </si>
  <si>
    <t>1.3 Kalihaltige Düngemittel</t>
  </si>
  <si>
    <t>1.4 Kalk</t>
  </si>
  <si>
    <t>Baden-Württ.</t>
  </si>
  <si>
    <t>Bayern</t>
  </si>
  <si>
    <t>Berlin</t>
  </si>
  <si>
    <t>Brandenburg</t>
  </si>
  <si>
    <t>Bremen</t>
  </si>
  <si>
    <t>Hamburg</t>
  </si>
  <si>
    <t>Hessen</t>
  </si>
  <si>
    <t>Mecklenburg-V.</t>
  </si>
  <si>
    <t>NRW</t>
  </si>
  <si>
    <t>Rhld.-Pf.</t>
  </si>
  <si>
    <t>Saarland</t>
  </si>
  <si>
    <t>Sachsen</t>
  </si>
  <si>
    <t>Sachsen-Anh.</t>
  </si>
  <si>
    <t>Schlesw.-Holst.</t>
  </si>
  <si>
    <t>Thüringen</t>
  </si>
  <si>
    <t>Deutschland</t>
  </si>
  <si>
    <t>Düngemittelstatistik Stickstoff</t>
  </si>
  <si>
    <t>Düngemittelstatistik Phosphat</t>
  </si>
  <si>
    <t>Düngemittelstatistik Kali</t>
  </si>
  <si>
    <t>Stickstoff N</t>
  </si>
  <si>
    <t>Kalk CaO</t>
  </si>
  <si>
    <t>Gesamt</t>
  </si>
  <si>
    <r>
      <t>Kali K</t>
    </r>
    <r>
      <rPr>
        <b/>
        <vertAlign val="subscript"/>
        <sz val="16"/>
        <color indexed="12"/>
        <rFont val="Arial"/>
        <family val="2"/>
      </rPr>
      <t>2</t>
    </r>
    <r>
      <rPr>
        <b/>
        <sz val="16"/>
        <color indexed="12"/>
        <rFont val="Arial"/>
        <family val="2"/>
      </rPr>
      <t>O</t>
    </r>
  </si>
  <si>
    <t>relativ</t>
  </si>
  <si>
    <t>N</t>
  </si>
  <si>
    <t xml:space="preserve">Stickstoff </t>
  </si>
  <si>
    <t xml:space="preserve">Phosphat </t>
  </si>
  <si>
    <t xml:space="preserve">Kali </t>
  </si>
  <si>
    <t xml:space="preserve">Kalk </t>
  </si>
  <si>
    <t>CaO</t>
  </si>
  <si>
    <t>relativ Vorjahr (=100)</t>
  </si>
  <si>
    <t>relativ gegen Vorjahr (=100)</t>
  </si>
  <si>
    <t>Nährstoff</t>
  </si>
  <si>
    <r>
      <t>Phosphat P</t>
    </r>
    <r>
      <rPr>
        <b/>
        <vertAlign val="subscript"/>
        <sz val="16"/>
        <color indexed="60"/>
        <rFont val="Arial"/>
        <family val="2"/>
      </rPr>
      <t>2</t>
    </r>
    <r>
      <rPr>
        <b/>
        <sz val="16"/>
        <color indexed="60"/>
        <rFont val="Arial"/>
        <family val="2"/>
      </rPr>
      <t>O</t>
    </r>
    <r>
      <rPr>
        <b/>
        <vertAlign val="subscript"/>
        <sz val="16"/>
        <color indexed="60"/>
        <rFont val="Arial"/>
        <family val="2"/>
      </rPr>
      <t>5</t>
    </r>
  </si>
  <si>
    <t>Hütten-/ Konverter-</t>
  </si>
  <si>
    <t>Veränderung %</t>
  </si>
  <si>
    <r>
      <t>P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  <r>
      <rPr>
        <b/>
        <vertAlign val="subscript"/>
        <sz val="18"/>
        <rFont val="Arial"/>
        <family val="2"/>
      </rPr>
      <t>5</t>
    </r>
  </si>
  <si>
    <r>
      <t>K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</si>
  <si>
    <t>Ammonsulfat in t-N:</t>
  </si>
  <si>
    <t xml:space="preserve">    Ammonsulfatsalpeter und andere Salpetersorten, Kalkstickstoff</t>
  </si>
  <si>
    <t>Ammonsulfatsalpeter in t-N:</t>
  </si>
  <si>
    <t>Baden-Württemberg</t>
  </si>
  <si>
    <t xml:space="preserve">Hamburg </t>
  </si>
  <si>
    <t>Rheinland-Pfalz</t>
  </si>
  <si>
    <t xml:space="preserve">Sachsen </t>
  </si>
  <si>
    <t>Sachsen-Anhalt</t>
  </si>
  <si>
    <t>Schleswig-
Holstein</t>
  </si>
  <si>
    <t xml:space="preserve">Bayern </t>
  </si>
  <si>
    <t xml:space="preserve">Berlin </t>
  </si>
  <si>
    <t xml:space="preserve">Brandenburg </t>
  </si>
  <si>
    <t xml:space="preserve">Bremen </t>
  </si>
  <si>
    <t xml:space="preserve">Hessen </t>
  </si>
  <si>
    <t xml:space="preserve">Mecklenburg-Vorpommern </t>
  </si>
  <si>
    <t xml:space="preserve">Nordrhein-Westfalen </t>
  </si>
  <si>
    <t xml:space="preserve">Rheinland-Pfalz </t>
  </si>
  <si>
    <t xml:space="preserve">Saarland </t>
  </si>
  <si>
    <t xml:space="preserve">Thüringen </t>
  </si>
  <si>
    <t xml:space="preserve">Deutschland </t>
  </si>
  <si>
    <t xml:space="preserve">Schleswig-Holstein </t>
  </si>
  <si>
    <t>Konverter-</t>
  </si>
  <si>
    <t>Kohlen-
saurer</t>
  </si>
  <si>
    <t>Kohlen- 
saurer</t>
  </si>
  <si>
    <t>Quellen: Statist. Bundesamt, DHG - in t Nährstoff</t>
  </si>
  <si>
    <t>Quartal</t>
  </si>
  <si>
    <t>Jahr
Einheit</t>
  </si>
  <si>
    <t>relativ gegen Vorjahr</t>
  </si>
  <si>
    <t>t</t>
  </si>
  <si>
    <t>I.</t>
  </si>
  <si>
    <t>II.</t>
  </si>
  <si>
    <t>III.</t>
  </si>
  <si>
    <t>IV.</t>
  </si>
  <si>
    <t>I. - IV.</t>
  </si>
  <si>
    <t>1) Auch Triple-Superphosphat</t>
  </si>
  <si>
    <t xml:space="preserve">     Thomasphosphat, Rohphosphat mit kohlensaurem Kalk</t>
  </si>
  <si>
    <t>1) Einschl. Rückstandkali</t>
  </si>
  <si>
    <t>2) Einschl. Kaliumchlorid mit Magnesium</t>
  </si>
  <si>
    <t>3) Einschl. Kaliumsulfat mit Magnesium</t>
  </si>
  <si>
    <t xml:space="preserve"> </t>
  </si>
  <si>
    <t>Amtliche Düngemittelstatistik Deutschland</t>
  </si>
  <si>
    <t>Düngekalk Absatz I. Quartal - Bundesländer - Düngekalk-Typen</t>
  </si>
  <si>
    <t>%-Anteil Typen</t>
  </si>
  <si>
    <t>1  Inlandsabsatz nach Ländern und Düngekalk-Typen</t>
  </si>
  <si>
    <r>
      <t>1) z. B.</t>
    </r>
    <r>
      <rPr>
        <sz val="12"/>
        <color indexed="10"/>
        <rFont val="MetaNormalLF-Roman"/>
        <family val="2"/>
      </rPr>
      <t xml:space="preserve"> </t>
    </r>
    <r>
      <rPr>
        <sz val="12"/>
        <rFont val="MetaNormalLF-Roman"/>
        <family val="2"/>
      </rPr>
      <t>Stickstoff-Magnesia, Ammoniumnitrat, Ammonsulfat,</t>
    </r>
  </si>
  <si>
    <r>
      <t xml:space="preserve">2)   </t>
    </r>
    <r>
      <rPr>
        <b/>
        <sz val="12"/>
        <rFont val="MetaNormalLF-Roman"/>
        <family val="2"/>
      </rPr>
      <t xml:space="preserve">Darunter: </t>
    </r>
    <r>
      <rPr>
        <sz val="12"/>
        <rFont val="MetaNormalLF-Roman"/>
        <family val="2"/>
      </rPr>
      <t xml:space="preserve"> </t>
    </r>
  </si>
  <si>
    <t>1) Von der Gesamtmenge zur Anwendung im Forst geliefert</t>
  </si>
  <si>
    <t>4) Einschl. Hüttenkalk</t>
  </si>
  <si>
    <t>2) Einschl. kohlensaurer Magnesiumkalk</t>
  </si>
  <si>
    <t>5) Einschl. Misch-, Carbo-, Rückstandkalk</t>
  </si>
  <si>
    <t>3) Einschl. Magnesium-Branntkalk</t>
  </si>
  <si>
    <t>Nährstoffe:</t>
  </si>
  <si>
    <t>Bundesländer:</t>
  </si>
  <si>
    <t>I. - II. Q</t>
  </si>
  <si>
    <t>III.-IV Q</t>
  </si>
  <si>
    <t>neu</t>
  </si>
  <si>
    <t>IV. Quartal</t>
  </si>
  <si>
    <t>2014</t>
  </si>
  <si>
    <t>2015</t>
  </si>
  <si>
    <t>Mecklenb-Vorpo</t>
  </si>
  <si>
    <t>Baden-Württemb</t>
  </si>
  <si>
    <t>Nordrhein-Westfa</t>
  </si>
  <si>
    <t>Mecklenb-Vorpom</t>
  </si>
  <si>
    <r>
      <t>t - K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O</t>
    </r>
  </si>
  <si>
    <t>t Kalk (CaO) Absatz</t>
  </si>
  <si>
    <t>2016</t>
  </si>
  <si>
    <t>2017</t>
  </si>
  <si>
    <t>I. Quartal</t>
  </si>
  <si>
    <t>II. Quartal</t>
  </si>
  <si>
    <t>III. Quartal</t>
  </si>
  <si>
    <t>-</t>
  </si>
  <si>
    <t>2018</t>
  </si>
  <si>
    <t>2019</t>
  </si>
  <si>
    <t>Statistisches Bundesamt, Fachserie 4, Reihe 8.2, 4. VJ / 2009 - 2019</t>
  </si>
  <si>
    <t>zu Vorjahr</t>
  </si>
  <si>
    <t>2020</t>
  </si>
  <si>
    <t>IV. Quartal 2020</t>
  </si>
  <si>
    <r>
      <t>P</t>
    </r>
    <r>
      <rPr>
        <b/>
        <vertAlign val="subscript"/>
        <sz val="16"/>
        <color indexed="60"/>
        <rFont val="Arial"/>
        <family val="2"/>
      </rPr>
      <t>2</t>
    </r>
    <r>
      <rPr>
        <b/>
        <sz val="16"/>
        <color indexed="60"/>
        <rFont val="Arial"/>
        <family val="2"/>
      </rPr>
      <t>O</t>
    </r>
    <r>
      <rPr>
        <b/>
        <vertAlign val="subscript"/>
        <sz val="16"/>
        <color indexed="60"/>
        <rFont val="Arial"/>
        <family val="2"/>
      </rPr>
      <t>5</t>
    </r>
  </si>
  <si>
    <r>
      <t>K</t>
    </r>
    <r>
      <rPr>
        <b/>
        <vertAlign val="subscript"/>
        <sz val="16"/>
        <color indexed="12"/>
        <rFont val="Arial"/>
        <family val="2"/>
      </rPr>
      <t>2</t>
    </r>
    <r>
      <rPr>
        <b/>
        <sz val="16"/>
        <color indexed="12"/>
        <rFont val="Arial"/>
        <family val="2"/>
      </rPr>
      <t>O</t>
    </r>
  </si>
  <si>
    <t>I. - III. Q</t>
  </si>
  <si>
    <t>ges I. Q</t>
  </si>
  <si>
    <t>ges. II. Q</t>
  </si>
  <si>
    <t>ges. III. Q</t>
  </si>
  <si>
    <t>ges. IV. Q</t>
  </si>
  <si>
    <t>N-,P-,K-, Kalk-Düngemittelabsatz in Deutschland,  I. - IV. Quartale, 2011 - 2021</t>
  </si>
  <si>
    <t>Summe</t>
  </si>
  <si>
    <t>Mittel</t>
  </si>
  <si>
    <t>Anteil Quartale 2021</t>
  </si>
  <si>
    <t>2011-2021</t>
  </si>
  <si>
    <t>2021</t>
  </si>
  <si>
    <t>Mitttel 2011 - 2021:</t>
  </si>
  <si>
    <t>AHL</t>
  </si>
  <si>
    <t>und</t>
  </si>
  <si>
    <t>ger 1</t>
  </si>
  <si>
    <t xml:space="preserve">4. Vierteljahr 2020 </t>
  </si>
  <si>
    <t>ger 1,2</t>
  </si>
  <si>
    <t xml:space="preserve">4. Vierteljahr 2021 </t>
  </si>
  <si>
    <t>Statistisches Bundesamt, Fachserie 4, Reihe 8.2, 4. VJ / 2022</t>
  </si>
  <si>
    <t>4. Vierteljahr 2021</t>
  </si>
  <si>
    <r>
      <t xml:space="preserve">Düngemittelabsatz - Deutschland-Bundesländer - </t>
    </r>
    <r>
      <rPr>
        <b/>
        <sz val="20"/>
        <color rgb="FFFF0000"/>
        <rFont val="Arial"/>
        <family val="2"/>
      </rPr>
      <t>IV. Quartal</t>
    </r>
    <r>
      <rPr>
        <b/>
        <sz val="20"/>
        <color rgb="FF0033CC"/>
        <rFont val="Arial"/>
        <family val="2"/>
      </rPr>
      <t xml:space="preserve"> Vorjahr zu 2021</t>
    </r>
  </si>
  <si>
    <t>IV. Quartal 2021</t>
  </si>
  <si>
    <t>2021 rel. (%) zu Mittel</t>
  </si>
  <si>
    <t>Kalk Q4 2021 - relativ zu Mittel 2011 - 2021: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</si>
</sst>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#\ ##0;#\ ###0;\-"/>
    <numFmt numFmtId="166" formatCode="0.0"/>
    <numFmt numFmtId="167" formatCode="#,##0.0"/>
    <numFmt numFmtId="168" formatCode="0.0%"/>
  </numFmts>
  <fonts count="89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MetaNormalLF-Roman"/>
      <family val="2"/>
    </font>
    <font>
      <sz val="14"/>
      <name val="MetaNormalLF-Roman"/>
      <family val="2"/>
    </font>
    <font>
      <sz val="10"/>
      <name val="MetaNormalLF-Roman"/>
      <family val="2"/>
    </font>
    <font>
      <b/>
      <sz val="10"/>
      <name val="MetaNormalLF-Roman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name val="MetaNormalLF-Roma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6"/>
      <color indexed="60"/>
      <name val="Arial"/>
      <family val="2"/>
    </font>
    <font>
      <b/>
      <vertAlign val="subscript"/>
      <sz val="16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2"/>
      <name val="MetaNormalLF-Roman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MetaNormalLF-Roman"/>
      <family val="2"/>
    </font>
    <font>
      <b/>
      <sz val="12"/>
      <color indexed="12"/>
      <name val="MetaNormalLF-Roman"/>
      <family val="2"/>
    </font>
    <font>
      <b/>
      <sz val="10"/>
      <color indexed="17"/>
      <name val="MetaNormalLF-Roman"/>
    </font>
    <font>
      <b/>
      <sz val="12"/>
      <color indexed="17"/>
      <name val="Arial"/>
      <family val="2"/>
    </font>
    <font>
      <b/>
      <sz val="10"/>
      <name val="MetaNormalLF-Roman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20"/>
      <color indexed="12"/>
      <name val="Arial"/>
      <family val="2"/>
    </font>
    <font>
      <b/>
      <sz val="28"/>
      <name val="Arial"/>
      <family val="2"/>
    </font>
    <font>
      <b/>
      <vertAlign val="subscript"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name val="MetaNormalLF-Roman"/>
      <family val="2"/>
    </font>
    <font>
      <sz val="12"/>
      <name val="MetaNormalLF-Roman"/>
      <family val="2"/>
    </font>
    <font>
      <sz val="12"/>
      <color indexed="10"/>
      <name val="MetaNormalLF-Roman"/>
      <family val="2"/>
    </font>
    <font>
      <sz val="12"/>
      <name val="Arial"/>
      <family val="2"/>
    </font>
    <font>
      <b/>
      <sz val="14"/>
      <name val="MetaNormalLF-Roman"/>
    </font>
    <font>
      <b/>
      <vertAlign val="subscript"/>
      <sz val="13"/>
      <name val="Arial"/>
      <family val="2"/>
    </font>
    <font>
      <b/>
      <sz val="16"/>
      <color rgb="FF006600"/>
      <name val="Arial"/>
      <family val="2"/>
    </font>
    <font>
      <b/>
      <sz val="12"/>
      <color rgb="FF000000"/>
      <name val="MetaNormalLF-Roman"/>
    </font>
    <font>
      <sz val="12"/>
      <color rgb="FF000000"/>
      <name val="Arial"/>
      <family val="2"/>
    </font>
    <font>
      <b/>
      <sz val="16"/>
      <color rgb="FFFF0000"/>
      <name val="Arial"/>
      <family val="2"/>
    </font>
    <font>
      <b/>
      <sz val="28"/>
      <color rgb="FFFF0000"/>
      <name val="Arial"/>
      <family val="2"/>
    </font>
    <font>
      <b/>
      <sz val="22"/>
      <color rgb="FFFF0000"/>
      <name val="Arial"/>
      <family val="2"/>
    </font>
    <font>
      <b/>
      <sz val="11"/>
      <color rgb="FF000000"/>
      <name val="MetaNormalLF-Roman"/>
    </font>
    <font>
      <b/>
      <sz val="16"/>
      <color rgb="FF0033CC"/>
      <name val="Arial"/>
      <family val="2"/>
    </font>
    <font>
      <b/>
      <sz val="16"/>
      <color rgb="FF008000"/>
      <name val="Arial"/>
      <family val="2"/>
    </font>
    <font>
      <b/>
      <sz val="16"/>
      <color rgb="FF663300"/>
      <name val="Arial"/>
      <family val="2"/>
    </font>
    <font>
      <b/>
      <sz val="16"/>
      <color rgb="FF0000FF"/>
      <name val="Arial"/>
      <family val="2"/>
    </font>
    <font>
      <b/>
      <sz val="11"/>
      <color rgb="FFFF0000"/>
      <name val="Arial"/>
      <family val="2"/>
    </font>
    <font>
      <sz val="18"/>
      <name val="Arial"/>
      <family val="2"/>
    </font>
    <font>
      <b/>
      <sz val="20"/>
      <color rgb="FFFF0000"/>
      <name val="Arial"/>
      <family val="2"/>
    </font>
    <font>
      <b/>
      <u/>
      <sz val="10"/>
      <color rgb="FFFF0000"/>
      <name val="MetaNormalLF-Roman"/>
      <family val="2"/>
    </font>
    <font>
      <u/>
      <sz val="10"/>
      <color rgb="FFFF0000"/>
      <name val="MetaNormalLF-Roman"/>
      <family val="2"/>
    </font>
    <font>
      <b/>
      <sz val="20"/>
      <color rgb="FF0033CC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2"/>
      <color rgb="FFFF0000"/>
      <name val="Arial"/>
      <family val="2"/>
    </font>
    <font>
      <sz val="20"/>
      <name val="Arial"/>
      <family val="2"/>
    </font>
    <font>
      <b/>
      <u/>
      <sz val="10"/>
      <color indexed="17"/>
      <name val="Arial"/>
      <family val="2"/>
    </font>
    <font>
      <sz val="22"/>
      <name val="Arial"/>
      <family val="2"/>
    </font>
    <font>
      <b/>
      <sz val="10"/>
      <color rgb="FFFF0000"/>
      <name val="MetaNormalLF-Roman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u/>
      <sz val="14"/>
      <color rgb="FFFF0000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MetaNormalLF-Roman"/>
      <family val="2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C8B74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55F03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DE79D"/>
        <bgColor rgb="FF000000"/>
      </patternFill>
    </fill>
    <fill>
      <patternFill patternType="solid">
        <fgColor rgb="FF66FF33"/>
        <bgColor indexed="8"/>
      </patternFill>
    </fill>
    <fill>
      <patternFill patternType="solid">
        <fgColor rgb="FFCC99FF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indexed="44"/>
        <bgColor indexed="8"/>
      </patternFill>
    </fill>
    <fill>
      <patternFill patternType="solid">
        <fgColor rgb="FFCCCCFF"/>
        <bgColor rgb="FF000000"/>
      </patternFill>
    </fill>
    <fill>
      <patternFill patternType="solid">
        <fgColor indexed="46"/>
        <bgColor indexed="8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DE79D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92D05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10"/>
      </left>
      <right style="thin">
        <color rgb="FFFF0000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thick">
        <color indexed="10"/>
      </top>
      <bottom style="thick">
        <color indexed="10"/>
      </bottom>
      <diagonal/>
    </border>
    <border>
      <left style="medium">
        <color rgb="FFFF0000"/>
      </left>
      <right/>
      <top style="thick">
        <color indexed="1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/>
      <top/>
      <bottom style="thick">
        <color indexed="1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indexed="1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indexed="1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rgb="FFFF0000"/>
      </right>
      <top style="thick">
        <color indexed="1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/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medium">
        <color rgb="FFFF0000"/>
      </left>
      <right/>
      <top/>
      <bottom style="thick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indexed="10"/>
      </right>
      <top style="medium">
        <color theme="1"/>
      </top>
      <bottom style="medium">
        <color theme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9" fillId="0" borderId="0" applyFont="0" applyFill="0" applyBorder="0" applyAlignment="0" applyProtection="0"/>
    <xf numFmtId="0" fontId="1" fillId="0" borderId="0"/>
    <xf numFmtId="0" fontId="10" fillId="0" borderId="0"/>
  </cellStyleXfs>
  <cellXfs count="7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165" fontId="1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/>
    <xf numFmtId="0" fontId="6" fillId="0" borderId="6" xfId="0" applyFont="1" applyBorder="1" applyAlignment="1">
      <alignment horizontal="centerContinuous"/>
    </xf>
    <xf numFmtId="0" fontId="7" fillId="0" borderId="6" xfId="0" applyFont="1" applyBorder="1"/>
    <xf numFmtId="0" fontId="7" fillId="0" borderId="7" xfId="0" applyFont="1" applyBorder="1"/>
    <xf numFmtId="0" fontId="8" fillId="0" borderId="1" xfId="0" applyFont="1" applyBorder="1"/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1" fillId="0" borderId="8" xfId="0" applyFont="1" applyBorder="1"/>
    <xf numFmtId="0" fontId="12" fillId="0" borderId="0" xfId="0" applyFont="1"/>
    <xf numFmtId="0" fontId="1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4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2" fillId="0" borderId="9" xfId="0" applyFont="1" applyBorder="1"/>
    <xf numFmtId="0" fontId="14" fillId="0" borderId="8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165" fontId="2" fillId="0" borderId="0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/>
    <xf numFmtId="3" fontId="2" fillId="0" borderId="6" xfId="0" applyNumberFormat="1" applyFont="1" applyBorder="1"/>
    <xf numFmtId="3" fontId="2" fillId="0" borderId="0" xfId="0" applyNumberFormat="1" applyFont="1"/>
    <xf numFmtId="166" fontId="1" fillId="0" borderId="0" xfId="0" applyNumberFormat="1" applyFont="1"/>
    <xf numFmtId="166" fontId="2" fillId="0" borderId="0" xfId="0" applyNumberFormat="1" applyFont="1" applyBorder="1"/>
    <xf numFmtId="166" fontId="2" fillId="0" borderId="6" xfId="0" applyNumberFormat="1" applyFont="1" applyBorder="1"/>
    <xf numFmtId="166" fontId="2" fillId="0" borderId="0" xfId="0" applyNumberFormat="1" applyFont="1"/>
    <xf numFmtId="0" fontId="14" fillId="0" borderId="0" xfId="0" applyFont="1" applyAlignment="1">
      <alignment wrapText="1"/>
    </xf>
    <xf numFmtId="166" fontId="2" fillId="0" borderId="5" xfId="0" applyNumberFormat="1" applyFont="1" applyBorder="1"/>
    <xf numFmtId="166" fontId="2" fillId="0" borderId="7" xfId="0" applyNumberFormat="1" applyFont="1" applyBorder="1"/>
    <xf numFmtId="0" fontId="15" fillId="0" borderId="0" xfId="0" applyFont="1"/>
    <xf numFmtId="0" fontId="18" fillId="0" borderId="8" xfId="0" applyFont="1" applyBorder="1"/>
    <xf numFmtId="0" fontId="18" fillId="0" borderId="0" xfId="0" applyFont="1"/>
    <xf numFmtId="3" fontId="21" fillId="0" borderId="0" xfId="0" applyNumberFormat="1" applyFont="1"/>
    <xf numFmtId="166" fontId="21" fillId="0" borderId="0" xfId="0" applyNumberFormat="1" applyFont="1"/>
    <xf numFmtId="3" fontId="21" fillId="0" borderId="0" xfId="0" applyNumberFormat="1" applyFont="1" applyBorder="1"/>
    <xf numFmtId="166" fontId="21" fillId="0" borderId="5" xfId="0" applyNumberFormat="1" applyFont="1" applyBorder="1"/>
    <xf numFmtId="0" fontId="21" fillId="0" borderId="0" xfId="0" applyFont="1"/>
    <xf numFmtId="3" fontId="22" fillId="0" borderId="2" xfId="0" applyNumberFormat="1" applyFont="1" applyBorder="1" applyAlignment="1">
      <alignment horizontal="centerContinuous"/>
    </xf>
    <xf numFmtId="166" fontId="22" fillId="0" borderId="2" xfId="0" applyNumberFormat="1" applyFont="1" applyBorder="1"/>
    <xf numFmtId="166" fontId="22" fillId="0" borderId="3" xfId="0" applyNumberFormat="1" applyFont="1" applyBorder="1"/>
    <xf numFmtId="0" fontId="22" fillId="0" borderId="0" xfId="0" applyFont="1"/>
    <xf numFmtId="0" fontId="2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13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Continuous" vertical="center"/>
    </xf>
    <xf numFmtId="0" fontId="14" fillId="2" borderId="19" xfId="0" applyFont="1" applyFill="1" applyBorder="1" applyAlignment="1">
      <alignment horizontal="centerContinuous" vertical="center"/>
    </xf>
    <xf numFmtId="0" fontId="14" fillId="2" borderId="19" xfId="0" applyFont="1" applyFill="1" applyBorder="1" applyAlignment="1">
      <alignment horizontal="centerContinuous" vertical="center" wrapText="1"/>
    </xf>
    <xf numFmtId="0" fontId="14" fillId="2" borderId="0" xfId="0" applyFont="1" applyFill="1" applyBorder="1"/>
    <xf numFmtId="166" fontId="14" fillId="2" borderId="21" xfId="0" applyNumberFormat="1" applyFont="1" applyFill="1" applyBorder="1"/>
    <xf numFmtId="166" fontId="14" fillId="2" borderId="2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6" fontId="1" fillId="2" borderId="24" xfId="0" applyNumberFormat="1" applyFont="1" applyFill="1" applyBorder="1"/>
    <xf numFmtId="166" fontId="1" fillId="2" borderId="25" xfId="0" applyNumberFormat="1" applyFont="1" applyFill="1" applyBorder="1"/>
    <xf numFmtId="166" fontId="1" fillId="2" borderId="27" xfId="0" applyNumberFormat="1" applyFont="1" applyFill="1" applyBorder="1"/>
    <xf numFmtId="166" fontId="1" fillId="2" borderId="28" xfId="0" applyNumberFormat="1" applyFont="1" applyFill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166" fontId="1" fillId="2" borderId="32" xfId="0" applyNumberFormat="1" applyFont="1" applyFill="1" applyBorder="1"/>
    <xf numFmtId="166" fontId="1" fillId="2" borderId="33" xfId="0" applyNumberFormat="1" applyFont="1" applyFill="1" applyBorder="1"/>
    <xf numFmtId="166" fontId="31" fillId="3" borderId="25" xfId="0" applyNumberFormat="1" applyFont="1" applyFill="1" applyBorder="1"/>
    <xf numFmtId="0" fontId="23" fillId="3" borderId="2" xfId="0" applyFont="1" applyFill="1" applyBorder="1" applyAlignment="1">
      <alignment horizontal="centerContinuous" vertical="center"/>
    </xf>
    <xf numFmtId="0" fontId="23" fillId="3" borderId="3" xfId="0" applyFont="1" applyFill="1" applyBorder="1" applyAlignment="1">
      <alignment horizontal="centerContinuous" vertical="center" wrapText="1"/>
    </xf>
    <xf numFmtId="0" fontId="23" fillId="3" borderId="0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Continuous" vertical="center"/>
    </xf>
    <xf numFmtId="0" fontId="28" fillId="4" borderId="3" xfId="0" applyFont="1" applyFill="1" applyBorder="1" applyAlignment="1">
      <alignment horizontal="centerContinuous" vertical="center" wrapText="1"/>
    </xf>
    <xf numFmtId="0" fontId="28" fillId="4" borderId="4" xfId="0" applyFont="1" applyFill="1" applyBorder="1"/>
    <xf numFmtId="0" fontId="28" fillId="4" borderId="0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5" fillId="3" borderId="34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Continuous" vertical="center"/>
    </xf>
    <xf numFmtId="0" fontId="35" fillId="3" borderId="16" xfId="0" applyFont="1" applyFill="1" applyBorder="1" applyAlignment="1">
      <alignment horizontal="centerContinuous" vertical="center"/>
    </xf>
    <xf numFmtId="0" fontId="35" fillId="3" borderId="12" xfId="0" applyFont="1" applyFill="1" applyBorder="1" applyAlignment="1">
      <alignment horizontal="centerContinuous" vertical="center" wrapText="1"/>
    </xf>
    <xf numFmtId="0" fontId="35" fillId="3" borderId="4" xfId="0" applyFont="1" applyFill="1" applyBorder="1"/>
    <xf numFmtId="0" fontId="35" fillId="3" borderId="16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3" fontId="36" fillId="5" borderId="23" xfId="3" applyNumberFormat="1" applyFont="1" applyFill="1" applyBorder="1" applyAlignment="1">
      <alignment horizontal="right" wrapText="1"/>
    </xf>
    <xf numFmtId="3" fontId="36" fillId="5" borderId="24" xfId="3" applyNumberFormat="1" applyFont="1" applyFill="1" applyBorder="1" applyAlignment="1">
      <alignment horizontal="right" wrapText="1"/>
    </xf>
    <xf numFmtId="3" fontId="36" fillId="5" borderId="35" xfId="3" applyNumberFormat="1" applyFont="1" applyFill="1" applyBorder="1" applyAlignment="1">
      <alignment horizontal="right" wrapText="1"/>
    </xf>
    <xf numFmtId="3" fontId="36" fillId="5" borderId="15" xfId="3" applyNumberFormat="1" applyFont="1" applyFill="1" applyBorder="1" applyAlignment="1">
      <alignment horizontal="right" wrapText="1"/>
    </xf>
    <xf numFmtId="3" fontId="37" fillId="5" borderId="20" xfId="3" applyNumberFormat="1" applyFont="1" applyFill="1" applyBorder="1" applyAlignment="1">
      <alignment horizontal="right" wrapText="1"/>
    </xf>
    <xf numFmtId="3" fontId="37" fillId="5" borderId="21" xfId="3" applyNumberFormat="1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21" fillId="3" borderId="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165" fontId="21" fillId="3" borderId="32" xfId="0" applyNumberFormat="1" applyFont="1" applyFill="1" applyBorder="1"/>
    <xf numFmtId="165" fontId="21" fillId="3" borderId="24" xfId="0" applyNumberFormat="1" applyFont="1" applyFill="1" applyBorder="1"/>
    <xf numFmtId="165" fontId="21" fillId="3" borderId="27" xfId="0" applyNumberFormat="1" applyFont="1" applyFill="1" applyBorder="1"/>
    <xf numFmtId="165" fontId="23" fillId="3" borderId="21" xfId="0" applyNumberFormat="1" applyFont="1" applyFill="1" applyBorder="1"/>
    <xf numFmtId="0" fontId="35" fillId="2" borderId="11" xfId="0" applyFont="1" applyFill="1" applyBorder="1" applyAlignment="1">
      <alignment horizontal="center"/>
    </xf>
    <xf numFmtId="0" fontId="35" fillId="2" borderId="3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Continuous" vertical="center"/>
    </xf>
    <xf numFmtId="0" fontId="35" fillId="2" borderId="16" xfId="0" applyFont="1" applyFill="1" applyBorder="1" applyAlignment="1">
      <alignment horizontal="centerContinuous" vertical="center"/>
    </xf>
    <xf numFmtId="0" fontId="35" fillId="2" borderId="36" xfId="0" applyFont="1" applyFill="1" applyBorder="1" applyAlignment="1">
      <alignment horizontal="centerContinuous" vertical="center" wrapText="1"/>
    </xf>
    <xf numFmtId="0" fontId="35" fillId="2" borderId="4" xfId="0" applyFont="1" applyFill="1" applyBorder="1"/>
    <xf numFmtId="0" fontId="35" fillId="2" borderId="16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36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166" fontId="38" fillId="2" borderId="32" xfId="0" applyNumberFormat="1" applyFont="1" applyFill="1" applyBorder="1"/>
    <xf numFmtId="166" fontId="38" fillId="2" borderId="24" xfId="0" applyNumberFormat="1" applyFont="1" applyFill="1" applyBorder="1"/>
    <xf numFmtId="166" fontId="38" fillId="2" borderId="25" xfId="0" applyNumberFormat="1" applyFont="1" applyFill="1" applyBorder="1"/>
    <xf numFmtId="166" fontId="38" fillId="2" borderId="27" xfId="0" applyNumberFormat="1" applyFont="1" applyFill="1" applyBorder="1"/>
    <xf numFmtId="166" fontId="38" fillId="2" borderId="28" xfId="0" applyNumberFormat="1" applyFont="1" applyFill="1" applyBorder="1"/>
    <xf numFmtId="166" fontId="39" fillId="2" borderId="2" xfId="0" applyNumberFormat="1" applyFont="1" applyFill="1" applyBorder="1"/>
    <xf numFmtId="166" fontId="39" fillId="2" borderId="3" xfId="0" applyNumberFormat="1" applyFont="1" applyFill="1" applyBorder="1"/>
    <xf numFmtId="0" fontId="40" fillId="4" borderId="11" xfId="0" applyFont="1" applyFill="1" applyBorder="1" applyAlignment="1">
      <alignment horizontal="center"/>
    </xf>
    <xf numFmtId="0" fontId="40" fillId="4" borderId="4" xfId="0" applyFont="1" applyFill="1" applyBorder="1"/>
    <xf numFmtId="0" fontId="40" fillId="4" borderId="16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36" xfId="0" applyFont="1" applyFill="1" applyBorder="1" applyAlignment="1">
      <alignment horizontal="center"/>
    </xf>
    <xf numFmtId="0" fontId="40" fillId="4" borderId="5" xfId="0" applyFont="1" applyFill="1" applyBorder="1" applyAlignment="1">
      <alignment horizontal="center"/>
    </xf>
    <xf numFmtId="3" fontId="41" fillId="6" borderId="21" xfId="3" applyNumberFormat="1" applyFont="1" applyFill="1" applyBorder="1" applyAlignment="1">
      <alignment horizontal="right" wrapText="1"/>
    </xf>
    <xf numFmtId="0" fontId="34" fillId="4" borderId="1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Continuous" vertical="center"/>
    </xf>
    <xf numFmtId="0" fontId="34" fillId="4" borderId="3" xfId="0" applyFont="1" applyFill="1" applyBorder="1" applyAlignment="1">
      <alignment horizontal="centerContinuous" vertical="center" wrapText="1"/>
    </xf>
    <xf numFmtId="0" fontId="34" fillId="4" borderId="4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165" fontId="34" fillId="4" borderId="32" xfId="0" applyNumberFormat="1" applyFont="1" applyFill="1" applyBorder="1"/>
    <xf numFmtId="165" fontId="34" fillId="4" borderId="24" xfId="0" applyNumberFormat="1" applyFont="1" applyFill="1" applyBorder="1"/>
    <xf numFmtId="165" fontId="34" fillId="4" borderId="27" xfId="0" applyNumberFormat="1" applyFont="1" applyFill="1" applyBorder="1"/>
    <xf numFmtId="165" fontId="28" fillId="4" borderId="21" xfId="0" applyNumberFormat="1" applyFont="1" applyFill="1" applyBorder="1"/>
    <xf numFmtId="0" fontId="28" fillId="4" borderId="11" xfId="0" applyFont="1" applyFill="1" applyBorder="1" applyAlignment="1">
      <alignment horizontal="center"/>
    </xf>
    <xf numFmtId="0" fontId="28" fillId="4" borderId="12" xfId="0" applyFont="1" applyFill="1" applyBorder="1" applyAlignment="1">
      <alignment horizontal="centerContinuous" vertical="center"/>
    </xf>
    <xf numFmtId="0" fontId="28" fillId="4" borderId="18" xfId="0" applyFont="1" applyFill="1" applyBorder="1" applyAlignment="1">
      <alignment horizontal="centerContinuous" vertical="center"/>
    </xf>
    <xf numFmtId="0" fontId="28" fillId="4" borderId="19" xfId="0" applyFont="1" applyFill="1" applyBorder="1" applyAlignment="1">
      <alignment horizontal="centerContinuous" vertical="center"/>
    </xf>
    <xf numFmtId="0" fontId="28" fillId="4" borderId="19" xfId="0" applyFont="1" applyFill="1" applyBorder="1" applyAlignment="1">
      <alignment horizontal="centerContinuous" vertical="center" wrapText="1"/>
    </xf>
    <xf numFmtId="0" fontId="28" fillId="4" borderId="14" xfId="0" applyFont="1" applyFill="1" applyBorder="1" applyAlignment="1">
      <alignment horizontal="centerContinuous" vertical="center" wrapText="1"/>
    </xf>
    <xf numFmtId="0" fontId="28" fillId="4" borderId="15" xfId="0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  <xf numFmtId="165" fontId="28" fillId="4" borderId="22" xfId="0" applyNumberFormat="1" applyFont="1" applyFill="1" applyBorder="1"/>
    <xf numFmtId="0" fontId="28" fillId="4" borderId="37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Continuous" vertical="center"/>
    </xf>
    <xf numFmtId="0" fontId="28" fillId="4" borderId="38" xfId="0" applyFont="1" applyFill="1" applyBorder="1" applyAlignment="1">
      <alignment horizontal="centerContinuous" vertical="center" wrapText="1"/>
    </xf>
    <xf numFmtId="3" fontId="34" fillId="4" borderId="24" xfId="0" applyNumberFormat="1" applyFont="1" applyFill="1" applyBorder="1"/>
    <xf numFmtId="3" fontId="34" fillId="4" borderId="27" xfId="0" applyNumberFormat="1" applyFont="1" applyFill="1" applyBorder="1"/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Continuous" vertical="center"/>
    </xf>
    <xf numFmtId="0" fontId="23" fillId="3" borderId="38" xfId="0" applyFont="1" applyFill="1" applyBorder="1" applyAlignment="1">
      <alignment horizontal="centerContinuous" vertical="center" wrapText="1"/>
    </xf>
    <xf numFmtId="0" fontId="23" fillId="3" borderId="11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" fontId="21" fillId="3" borderId="24" xfId="0" applyNumberFormat="1" applyFont="1" applyFill="1" applyBorder="1"/>
    <xf numFmtId="3" fontId="21" fillId="3" borderId="27" xfId="0" applyNumberFormat="1" applyFont="1" applyFill="1" applyBorder="1"/>
    <xf numFmtId="0" fontId="23" fillId="3" borderId="17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Continuous" vertical="center"/>
    </xf>
    <xf numFmtId="0" fontId="23" fillId="3" borderId="18" xfId="0" applyFont="1" applyFill="1" applyBorder="1" applyAlignment="1">
      <alignment horizontal="centerContinuous" vertical="center"/>
    </xf>
    <xf numFmtId="0" fontId="23" fillId="3" borderId="19" xfId="0" applyFont="1" applyFill="1" applyBorder="1" applyAlignment="1">
      <alignment horizontal="centerContinuous" vertical="center"/>
    </xf>
    <xf numFmtId="0" fontId="23" fillId="3" borderId="19" xfId="0" applyFont="1" applyFill="1" applyBorder="1" applyAlignment="1">
      <alignment horizontal="centerContinuous" vertical="center" wrapText="1"/>
    </xf>
    <xf numFmtId="0" fontId="23" fillId="3" borderId="14" xfId="0" applyFont="1" applyFill="1" applyBorder="1" applyAlignment="1">
      <alignment horizontal="centerContinuous" vertical="center" wrapText="1"/>
    </xf>
    <xf numFmtId="0" fontId="23" fillId="3" borderId="0" xfId="0" applyFont="1" applyFill="1" applyBorder="1"/>
    <xf numFmtId="0" fontId="23" fillId="3" borderId="15" xfId="0" applyFont="1" applyFill="1" applyBorder="1" applyAlignment="1">
      <alignment horizontal="center"/>
    </xf>
    <xf numFmtId="0" fontId="42" fillId="0" borderId="0" xfId="0" applyFont="1"/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43" fillId="6" borderId="23" xfId="3" applyNumberFormat="1" applyFont="1" applyFill="1" applyBorder="1" applyAlignment="1">
      <alignment horizontal="right" wrapText="1"/>
    </xf>
    <xf numFmtId="3" fontId="43" fillId="6" borderId="24" xfId="3" applyNumberFormat="1" applyFont="1" applyFill="1" applyBorder="1" applyAlignment="1">
      <alignment horizontal="right" wrapText="1"/>
    </xf>
    <xf numFmtId="0" fontId="42" fillId="0" borderId="2" xfId="0" applyFont="1" applyBorder="1"/>
    <xf numFmtId="0" fontId="42" fillId="0" borderId="0" xfId="0" applyFont="1" applyBorder="1"/>
    <xf numFmtId="0" fontId="42" fillId="0" borderId="6" xfId="0" applyFont="1" applyBorder="1"/>
    <xf numFmtId="0" fontId="40" fillId="4" borderId="16" xfId="0" applyFont="1" applyFill="1" applyBorder="1" applyAlignment="1">
      <alignment horizontal="center" wrapText="1"/>
    </xf>
    <xf numFmtId="0" fontId="35" fillId="3" borderId="16" xfId="0" applyFont="1" applyFill="1" applyBorder="1" applyAlignment="1">
      <alignment horizontal="center" wrapText="1"/>
    </xf>
    <xf numFmtId="0" fontId="35" fillId="2" borderId="16" xfId="0" applyFont="1" applyFill="1" applyBorder="1" applyAlignment="1">
      <alignment horizontal="center" wrapText="1"/>
    </xf>
    <xf numFmtId="3" fontId="36" fillId="5" borderId="39" xfId="3" applyNumberFormat="1" applyFont="1" applyFill="1" applyBorder="1" applyAlignment="1">
      <alignment horizontal="right" wrapText="1"/>
    </xf>
    <xf numFmtId="3" fontId="36" fillId="5" borderId="40" xfId="3" applyNumberFormat="1" applyFont="1" applyFill="1" applyBorder="1" applyAlignment="1">
      <alignment horizontal="right" wrapText="1"/>
    </xf>
    <xf numFmtId="0" fontId="40" fillId="4" borderId="37" xfId="0" applyFont="1" applyFill="1" applyBorder="1" applyAlignment="1">
      <alignment horizontal="center"/>
    </xf>
    <xf numFmtId="0" fontId="40" fillId="4" borderId="3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Continuous" vertical="center"/>
    </xf>
    <xf numFmtId="0" fontId="40" fillId="4" borderId="41" xfId="0" applyFont="1" applyFill="1" applyBorder="1" applyAlignment="1">
      <alignment horizontal="centerContinuous" vertical="center"/>
    </xf>
    <xf numFmtId="0" fontId="40" fillId="4" borderId="42" xfId="0" applyFont="1" applyFill="1" applyBorder="1" applyAlignment="1">
      <alignment horizontal="centerContinuous" vertical="center" wrapText="1"/>
    </xf>
    <xf numFmtId="3" fontId="43" fillId="6" borderId="26" xfId="3" applyNumberFormat="1" applyFont="1" applyFill="1" applyBorder="1" applyAlignment="1">
      <alignment horizontal="right" wrapText="1"/>
    </xf>
    <xf numFmtId="3" fontId="21" fillId="5" borderId="24" xfId="3" applyNumberFormat="1" applyFont="1" applyFill="1" applyBorder="1" applyAlignment="1">
      <alignment horizontal="right" wrapText="1"/>
    </xf>
    <xf numFmtId="3" fontId="15" fillId="3" borderId="12" xfId="0" applyNumberFormat="1" applyFont="1" applyFill="1" applyBorder="1" applyAlignment="1">
      <alignment horizontal="center"/>
    </xf>
    <xf numFmtId="3" fontId="15" fillId="4" borderId="12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2" fillId="0" borderId="45" xfId="0" applyNumberFormat="1" applyFont="1" applyBorder="1"/>
    <xf numFmtId="3" fontId="7" fillId="0" borderId="0" xfId="0" applyNumberFormat="1" applyFont="1"/>
    <xf numFmtId="0" fontId="1" fillId="0" borderId="0" xfId="2" applyFont="1"/>
    <xf numFmtId="0" fontId="14" fillId="0" borderId="0" xfId="2" applyFont="1" applyAlignment="1">
      <alignment wrapText="1"/>
    </xf>
    <xf numFmtId="0" fontId="1" fillId="0" borderId="0" xfId="2" applyFont="1" applyAlignment="1">
      <alignment horizontal="center"/>
    </xf>
    <xf numFmtId="3" fontId="1" fillId="0" borderId="0" xfId="2" applyNumberFormat="1" applyFont="1"/>
    <xf numFmtId="0" fontId="14" fillId="7" borderId="0" xfId="2" applyFont="1" applyFill="1"/>
    <xf numFmtId="0" fontId="2" fillId="0" borderId="0" xfId="2" applyFont="1"/>
    <xf numFmtId="3" fontId="32" fillId="8" borderId="46" xfId="2" applyNumberFormat="1" applyFont="1" applyFill="1" applyBorder="1" applyAlignment="1">
      <alignment horizontal="left"/>
    </xf>
    <xf numFmtId="3" fontId="32" fillId="8" borderId="47" xfId="2" applyNumberFormat="1" applyFont="1" applyFill="1" applyBorder="1" applyAlignment="1">
      <alignment horizontal="center"/>
    </xf>
    <xf numFmtId="3" fontId="32" fillId="9" borderId="46" xfId="2" applyNumberFormat="1" applyFont="1" applyFill="1" applyBorder="1" applyAlignment="1">
      <alignment horizontal="left"/>
    </xf>
    <xf numFmtId="3" fontId="32" fillId="9" borderId="49" xfId="2" applyNumberFormat="1" applyFont="1" applyFill="1" applyBorder="1" applyAlignment="1">
      <alignment horizontal="left"/>
    </xf>
    <xf numFmtId="3" fontId="32" fillId="8" borderId="50" xfId="2" applyNumberFormat="1" applyFont="1" applyFill="1" applyBorder="1" applyAlignment="1">
      <alignment horizontal="center"/>
    </xf>
    <xf numFmtId="3" fontId="32" fillId="8" borderId="51" xfId="2" applyNumberFormat="1" applyFont="1" applyFill="1" applyBorder="1" applyAlignment="1">
      <alignment horizontal="center"/>
    </xf>
    <xf numFmtId="0" fontId="50" fillId="0" borderId="0" xfId="0" applyFont="1" applyAlignment="1"/>
    <xf numFmtId="0" fontId="51" fillId="0" borderId="0" xfId="0" applyFont="1"/>
    <xf numFmtId="0" fontId="15" fillId="0" borderId="52" xfId="2" applyFont="1" applyBorder="1" applyAlignment="1">
      <alignment wrapText="1"/>
    </xf>
    <xf numFmtId="0" fontId="15" fillId="0" borderId="53" xfId="2" applyFont="1" applyBorder="1" applyAlignment="1">
      <alignment wrapText="1"/>
    </xf>
    <xf numFmtId="0" fontId="13" fillId="0" borderId="54" xfId="2" applyFont="1" applyBorder="1" applyAlignment="1">
      <alignment wrapText="1"/>
    </xf>
    <xf numFmtId="0" fontId="14" fillId="15" borderId="0" xfId="2" applyFont="1" applyFill="1"/>
    <xf numFmtId="0" fontId="2" fillId="15" borderId="0" xfId="2" applyFont="1" applyFill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/>
    <xf numFmtId="3" fontId="15" fillId="3" borderId="93" xfId="0" applyNumberFormat="1" applyFont="1" applyFill="1" applyBorder="1" applyAlignment="1">
      <alignment horizontal="left"/>
    </xf>
    <xf numFmtId="3" fontId="15" fillId="4" borderId="93" xfId="0" applyNumberFormat="1" applyFont="1" applyFill="1" applyBorder="1" applyAlignment="1">
      <alignment horizontal="left"/>
    </xf>
    <xf numFmtId="0" fontId="2" fillId="0" borderId="95" xfId="0" applyFont="1" applyBorder="1"/>
    <xf numFmtId="0" fontId="2" fillId="0" borderId="96" xfId="0" applyFont="1" applyBorder="1"/>
    <xf numFmtId="0" fontId="2" fillId="0" borderId="97" xfId="0" applyFont="1" applyBorder="1"/>
    <xf numFmtId="0" fontId="1" fillId="0" borderId="98" xfId="0" applyFont="1" applyBorder="1" applyAlignment="1">
      <alignment horizontal="center"/>
    </xf>
    <xf numFmtId="0" fontId="11" fillId="0" borderId="1" xfId="0" applyFont="1" applyBorder="1"/>
    <xf numFmtId="3" fontId="37" fillId="5" borderId="2" xfId="3" applyNumberFormat="1" applyFont="1" applyFill="1" applyBorder="1" applyAlignment="1">
      <alignment horizontal="right" wrapText="1"/>
    </xf>
    <xf numFmtId="3" fontId="41" fillId="6" borderId="2" xfId="3" applyNumberFormat="1" applyFont="1" applyFill="1" applyBorder="1" applyAlignment="1">
      <alignment horizontal="right" wrapText="1"/>
    </xf>
    <xf numFmtId="9" fontId="41" fillId="6" borderId="2" xfId="1" applyFont="1" applyFill="1" applyBorder="1" applyAlignment="1">
      <alignment horizontal="right" wrapText="1"/>
    </xf>
    <xf numFmtId="165" fontId="21" fillId="3" borderId="55" xfId="0" applyNumberFormat="1" applyFont="1" applyFill="1" applyBorder="1"/>
    <xf numFmtId="165" fontId="21" fillId="3" borderId="39" xfId="0" applyNumberFormat="1" applyFont="1" applyFill="1" applyBorder="1"/>
    <xf numFmtId="165" fontId="21" fillId="3" borderId="56" xfId="0" applyNumberFormat="1" applyFont="1" applyFill="1" applyBorder="1"/>
    <xf numFmtId="165" fontId="34" fillId="4" borderId="57" xfId="0" applyNumberFormat="1" applyFont="1" applyFill="1" applyBorder="1"/>
    <xf numFmtId="165" fontId="34" fillId="4" borderId="58" xfId="0" applyNumberFormat="1" applyFont="1" applyFill="1" applyBorder="1"/>
    <xf numFmtId="165" fontId="34" fillId="4" borderId="59" xfId="0" applyNumberFormat="1" applyFont="1" applyFill="1" applyBorder="1"/>
    <xf numFmtId="165" fontId="28" fillId="4" borderId="60" xfId="0" applyNumberFormat="1" applyFont="1" applyFill="1" applyBorder="1"/>
    <xf numFmtId="165" fontId="28" fillId="4" borderId="61" xfId="0" applyNumberFormat="1" applyFont="1" applyFill="1" applyBorder="1"/>
    <xf numFmtId="165" fontId="28" fillId="4" borderId="62" xfId="0" applyNumberFormat="1" applyFont="1" applyFill="1" applyBorder="1"/>
    <xf numFmtId="166" fontId="23" fillId="10" borderId="39" xfId="0" applyNumberFormat="1" applyFont="1" applyFill="1" applyBorder="1"/>
    <xf numFmtId="166" fontId="28" fillId="2" borderId="64" xfId="0" applyNumberFormat="1" applyFont="1" applyFill="1" applyBorder="1"/>
    <xf numFmtId="3" fontId="28" fillId="13" borderId="24" xfId="0" applyNumberFormat="1" applyFont="1" applyFill="1" applyBorder="1" applyAlignment="1">
      <alignment horizontal="right" wrapText="1"/>
    </xf>
    <xf numFmtId="0" fontId="9" fillId="0" borderId="65" xfId="0" applyFont="1" applyBorder="1"/>
    <xf numFmtId="0" fontId="9" fillId="0" borderId="66" xfId="0" applyFont="1" applyBorder="1"/>
    <xf numFmtId="0" fontId="9" fillId="0" borderId="67" xfId="0" applyFont="1" applyBorder="1"/>
    <xf numFmtId="166" fontId="25" fillId="14" borderId="24" xfId="0" applyNumberFormat="1" applyFont="1" applyFill="1" applyBorder="1"/>
    <xf numFmtId="166" fontId="25" fillId="14" borderId="15" xfId="0" applyNumberFormat="1" applyFont="1" applyFill="1" applyBorder="1"/>
    <xf numFmtId="166" fontId="31" fillId="3" borderId="68" xfId="0" applyNumberFormat="1" applyFont="1" applyFill="1" applyBorder="1"/>
    <xf numFmtId="165" fontId="23" fillId="10" borderId="16" xfId="0" applyNumberFormat="1" applyFont="1" applyFill="1" applyBorder="1"/>
    <xf numFmtId="166" fontId="23" fillId="10" borderId="40" xfId="0" applyNumberFormat="1" applyFont="1" applyFill="1" applyBorder="1"/>
    <xf numFmtId="3" fontId="28" fillId="13" borderId="15" xfId="0" applyNumberFormat="1" applyFont="1" applyFill="1" applyBorder="1" applyAlignment="1">
      <alignment horizontal="right" wrapText="1"/>
    </xf>
    <xf numFmtId="166" fontId="28" fillId="2" borderId="69" xfId="0" applyNumberFormat="1" applyFont="1" applyFill="1" applyBorder="1"/>
    <xf numFmtId="3" fontId="43" fillId="6" borderId="39" xfId="3" applyNumberFormat="1" applyFont="1" applyFill="1" applyBorder="1" applyAlignment="1">
      <alignment horizontal="right" wrapText="1"/>
    </xf>
    <xf numFmtId="3" fontId="43" fillId="6" borderId="56" xfId="3" applyNumberFormat="1" applyFont="1" applyFill="1" applyBorder="1" applyAlignment="1">
      <alignment horizontal="right" wrapText="1"/>
    </xf>
    <xf numFmtId="166" fontId="38" fillId="2" borderId="58" xfId="0" applyNumberFormat="1" applyFont="1" applyFill="1" applyBorder="1"/>
    <xf numFmtId="166" fontId="38" fillId="2" borderId="59" xfId="0" applyNumberFormat="1" applyFont="1" applyFill="1" applyBorder="1"/>
    <xf numFmtId="3" fontId="41" fillId="6" borderId="6" xfId="3" applyNumberFormat="1" applyFont="1" applyFill="1" applyBorder="1" applyAlignment="1">
      <alignment horizontal="right" wrapText="1"/>
    </xf>
    <xf numFmtId="3" fontId="43" fillId="6" borderId="70" xfId="3" applyNumberFormat="1" applyFont="1" applyFill="1" applyBorder="1" applyAlignment="1">
      <alignment horizontal="right" wrapText="1"/>
    </xf>
    <xf numFmtId="3" fontId="43" fillId="6" borderId="71" xfId="3" applyNumberFormat="1" applyFont="1" applyFill="1" applyBorder="1" applyAlignment="1">
      <alignment horizontal="right" wrapText="1"/>
    </xf>
    <xf numFmtId="3" fontId="43" fillId="6" borderId="72" xfId="3" applyNumberFormat="1" applyFont="1" applyFill="1" applyBorder="1" applyAlignment="1">
      <alignment horizontal="right" wrapText="1"/>
    </xf>
    <xf numFmtId="3" fontId="43" fillId="6" borderId="73" xfId="3" applyNumberFormat="1" applyFont="1" applyFill="1" applyBorder="1" applyAlignment="1">
      <alignment horizontal="right" wrapText="1"/>
    </xf>
    <xf numFmtId="0" fontId="45" fillId="0" borderId="0" xfId="0" applyFont="1"/>
    <xf numFmtId="3" fontId="15" fillId="16" borderId="93" xfId="0" applyNumberFormat="1" applyFont="1" applyFill="1" applyBorder="1" applyAlignment="1">
      <alignment horizontal="left"/>
    </xf>
    <xf numFmtId="3" fontId="15" fillId="17" borderId="93" xfId="0" applyNumberFormat="1" applyFont="1" applyFill="1" applyBorder="1" applyAlignment="1">
      <alignment horizontal="left"/>
    </xf>
    <xf numFmtId="3" fontId="15" fillId="17" borderId="12" xfId="0" applyNumberFormat="1" applyFont="1" applyFill="1" applyBorder="1" applyAlignment="1">
      <alignment horizontal="center"/>
    </xf>
    <xf numFmtId="0" fontId="51" fillId="0" borderId="0" xfId="0" applyFont="1" applyAlignment="1"/>
    <xf numFmtId="0" fontId="12" fillId="0" borderId="75" xfId="0" applyFont="1" applyBorder="1"/>
    <xf numFmtId="0" fontId="13" fillId="0" borderId="76" xfId="0" applyFont="1" applyBorder="1"/>
    <xf numFmtId="0" fontId="53" fillId="0" borderId="0" xfId="0" applyFont="1"/>
    <xf numFmtId="166" fontId="1" fillId="2" borderId="15" xfId="0" applyNumberFormat="1" applyFont="1" applyFill="1" applyBorder="1"/>
    <xf numFmtId="166" fontId="1" fillId="2" borderId="68" xfId="0" applyNumberFormat="1" applyFont="1" applyFill="1" applyBorder="1"/>
    <xf numFmtId="0" fontId="9" fillId="0" borderId="77" xfId="0" applyFont="1" applyBorder="1"/>
    <xf numFmtId="0" fontId="14" fillId="0" borderId="9" xfId="0" applyFont="1" applyBorder="1"/>
    <xf numFmtId="166" fontId="1" fillId="2" borderId="34" xfId="0" applyNumberFormat="1" applyFont="1" applyFill="1" applyBorder="1"/>
    <xf numFmtId="166" fontId="1" fillId="2" borderId="78" xfId="0" applyNumberFormat="1" applyFont="1" applyFill="1" applyBorder="1"/>
    <xf numFmtId="0" fontId="11" fillId="0" borderId="99" xfId="0" applyFont="1" applyBorder="1"/>
    <xf numFmtId="166" fontId="14" fillId="2" borderId="100" xfId="0" applyNumberFormat="1" applyFont="1" applyFill="1" applyBorder="1"/>
    <xf numFmtId="166" fontId="14" fillId="2" borderId="101" xfId="0" applyNumberFormat="1" applyFont="1" applyFill="1" applyBorder="1"/>
    <xf numFmtId="3" fontId="21" fillId="3" borderId="58" xfId="0" applyNumberFormat="1" applyFont="1" applyFill="1" applyBorder="1"/>
    <xf numFmtId="3" fontId="21" fillId="3" borderId="59" xfId="0" applyNumberFormat="1" applyFont="1" applyFill="1" applyBorder="1"/>
    <xf numFmtId="3" fontId="21" fillId="3" borderId="39" xfId="0" applyNumberFormat="1" applyFont="1" applyFill="1" applyBorder="1"/>
    <xf numFmtId="3" fontId="21" fillId="3" borderId="56" xfId="0" applyNumberFormat="1" applyFont="1" applyFill="1" applyBorder="1"/>
    <xf numFmtId="3" fontId="34" fillId="4" borderId="58" xfId="0" applyNumberFormat="1" applyFont="1" applyFill="1" applyBorder="1"/>
    <xf numFmtId="3" fontId="34" fillId="4" borderId="59" xfId="0" applyNumberFormat="1" applyFont="1" applyFill="1" applyBorder="1"/>
    <xf numFmtId="3" fontId="34" fillId="4" borderId="39" xfId="0" applyNumberFormat="1" applyFont="1" applyFill="1" applyBorder="1"/>
    <xf numFmtId="3" fontId="34" fillId="4" borderId="56" xfId="0" applyNumberFormat="1" applyFont="1" applyFill="1" applyBorder="1"/>
    <xf numFmtId="166" fontId="1" fillId="2" borderId="58" xfId="0" applyNumberFormat="1" applyFont="1" applyFill="1" applyBorder="1"/>
    <xf numFmtId="166" fontId="1" fillId="2" borderId="59" xfId="0" applyNumberFormat="1" applyFont="1" applyFill="1" applyBorder="1"/>
    <xf numFmtId="166" fontId="1" fillId="2" borderId="102" xfId="0" applyNumberFormat="1" applyFont="1" applyFill="1" applyBorder="1"/>
    <xf numFmtId="166" fontId="1" fillId="2" borderId="103" xfId="0" applyNumberFormat="1" applyFont="1" applyFill="1" applyBorder="1"/>
    <xf numFmtId="3" fontId="21" fillId="3" borderId="18" xfId="0" applyNumberFormat="1" applyFont="1" applyFill="1" applyBorder="1"/>
    <xf numFmtId="3" fontId="21" fillId="3" borderId="34" xfId="0" applyNumberFormat="1" applyFont="1" applyFill="1" applyBorder="1"/>
    <xf numFmtId="3" fontId="21" fillId="3" borderId="13" xfId="0" applyNumberFormat="1" applyFont="1" applyFill="1" applyBorder="1"/>
    <xf numFmtId="3" fontId="34" fillId="4" borderId="18" xfId="0" applyNumberFormat="1" applyFont="1" applyFill="1" applyBorder="1"/>
    <xf numFmtId="3" fontId="34" fillId="4" borderId="34" xfId="0" applyNumberFormat="1" applyFont="1" applyFill="1" applyBorder="1"/>
    <xf numFmtId="3" fontId="34" fillId="4" borderId="13" xfId="0" applyNumberFormat="1" applyFont="1" applyFill="1" applyBorder="1"/>
    <xf numFmtId="166" fontId="1" fillId="2" borderId="104" xfId="0" applyNumberFormat="1" applyFont="1" applyFill="1" applyBorder="1"/>
    <xf numFmtId="166" fontId="1" fillId="2" borderId="18" xfId="0" applyNumberFormat="1" applyFont="1" applyFill="1" applyBorder="1"/>
    <xf numFmtId="0" fontId="12" fillId="0" borderId="0" xfId="0" applyFont="1" applyBorder="1"/>
    <xf numFmtId="166" fontId="14" fillId="15" borderId="106" xfId="0" applyNumberFormat="1" applyFont="1" applyFill="1" applyBorder="1"/>
    <xf numFmtId="166" fontId="14" fillId="15" borderId="107" xfId="0" applyNumberFormat="1" applyFont="1" applyFill="1" applyBorder="1"/>
    <xf numFmtId="0" fontId="51" fillId="0" borderId="108" xfId="0" applyFont="1" applyBorder="1"/>
    <xf numFmtId="0" fontId="2" fillId="0" borderId="109" xfId="0" applyFont="1" applyBorder="1"/>
    <xf numFmtId="0" fontId="51" fillId="0" borderId="110" xfId="0" applyFont="1" applyBorder="1"/>
    <xf numFmtId="0" fontId="2" fillId="0" borderId="111" xfId="0" applyFont="1" applyBorder="1"/>
    <xf numFmtId="165" fontId="2" fillId="0" borderId="111" xfId="0" applyNumberFormat="1" applyFont="1" applyBorder="1"/>
    <xf numFmtId="0" fontId="2" fillId="0" borderId="112" xfId="0" applyFont="1" applyBorder="1"/>
    <xf numFmtId="0" fontId="13" fillId="0" borderId="8" xfId="0" applyFont="1" applyBorder="1"/>
    <xf numFmtId="3" fontId="20" fillId="3" borderId="4" xfId="0" applyNumberFormat="1" applyFont="1" applyFill="1" applyBorder="1"/>
    <xf numFmtId="3" fontId="20" fillId="3" borderId="2" xfId="0" applyNumberFormat="1" applyFont="1" applyFill="1" applyBorder="1"/>
    <xf numFmtId="3" fontId="20" fillId="3" borderId="3" xfId="0" applyNumberFormat="1" applyFont="1" applyFill="1" applyBorder="1"/>
    <xf numFmtId="3" fontId="44" fillId="4" borderId="2" xfId="0" applyNumberFormat="1" applyFont="1" applyFill="1" applyBorder="1"/>
    <xf numFmtId="3" fontId="44" fillId="4" borderId="3" xfId="0" applyNumberFormat="1" applyFont="1" applyFill="1" applyBorder="1"/>
    <xf numFmtId="166" fontId="11" fillId="2" borderId="2" xfId="0" applyNumberFormat="1" applyFont="1" applyFill="1" applyBorder="1"/>
    <xf numFmtId="166" fontId="11" fillId="2" borderId="3" xfId="0" applyNumberFormat="1" applyFont="1" applyFill="1" applyBorder="1"/>
    <xf numFmtId="0" fontId="2" fillId="0" borderId="105" xfId="0" applyFont="1" applyBorder="1" applyAlignment="1"/>
    <xf numFmtId="0" fontId="2" fillId="0" borderId="106" xfId="0" applyFont="1" applyBorder="1"/>
    <xf numFmtId="164" fontId="2" fillId="0" borderId="106" xfId="0" applyNumberFormat="1" applyFont="1" applyBorder="1"/>
    <xf numFmtId="0" fontId="2" fillId="0" borderId="107" xfId="0" applyFont="1" applyBorder="1"/>
    <xf numFmtId="0" fontId="51" fillId="0" borderId="108" xfId="0" applyFont="1" applyBorder="1" applyAlignment="1"/>
    <xf numFmtId="0" fontId="51" fillId="0" borderId="0" xfId="0" applyFont="1" applyBorder="1"/>
    <xf numFmtId="0" fontId="51" fillId="0" borderId="0" xfId="0" applyFont="1" applyBorder="1" applyAlignment="1">
      <alignment horizontal="left"/>
    </xf>
    <xf numFmtId="0" fontId="57" fillId="0" borderId="110" xfId="0" applyFont="1" applyBorder="1" applyAlignment="1">
      <alignment horizontal="left" vertical="center" readingOrder="1"/>
    </xf>
    <xf numFmtId="0" fontId="54" fillId="0" borderId="79" xfId="0" applyFont="1" applyBorder="1"/>
    <xf numFmtId="0" fontId="54" fillId="0" borderId="0" xfId="0" applyFont="1"/>
    <xf numFmtId="3" fontId="36" fillId="5" borderId="80" xfId="3" applyNumberFormat="1" applyFont="1" applyFill="1" applyBorder="1" applyAlignment="1">
      <alignment horizontal="right" wrapText="1"/>
    </xf>
    <xf numFmtId="3" fontId="36" fillId="5" borderId="34" xfId="3" applyNumberFormat="1" applyFont="1" applyFill="1" applyBorder="1" applyAlignment="1">
      <alignment horizontal="right" wrapText="1"/>
    </xf>
    <xf numFmtId="3" fontId="36" fillId="5" borderId="13" xfId="3" applyNumberFormat="1" applyFont="1" applyFill="1" applyBorder="1" applyAlignment="1">
      <alignment horizontal="right" wrapText="1"/>
    </xf>
    <xf numFmtId="3" fontId="43" fillId="6" borderId="80" xfId="3" applyNumberFormat="1" applyFont="1" applyFill="1" applyBorder="1" applyAlignment="1">
      <alignment horizontal="right" wrapText="1"/>
    </xf>
    <xf numFmtId="3" fontId="43" fillId="6" borderId="13" xfId="3" applyNumberFormat="1" applyFont="1" applyFill="1" applyBorder="1" applyAlignment="1">
      <alignment horizontal="right" wrapText="1"/>
    </xf>
    <xf numFmtId="3" fontId="43" fillId="6" borderId="81" xfId="3" applyNumberFormat="1" applyFont="1" applyFill="1" applyBorder="1" applyAlignment="1">
      <alignment horizontal="right" wrapText="1"/>
    </xf>
    <xf numFmtId="3" fontId="43" fillId="6" borderId="34" xfId="3" applyNumberFormat="1" applyFont="1" applyFill="1" applyBorder="1" applyAlignment="1">
      <alignment horizontal="right" wrapText="1"/>
    </xf>
    <xf numFmtId="3" fontId="43" fillId="6" borderId="82" xfId="3" applyNumberFormat="1" applyFont="1" applyFill="1" applyBorder="1" applyAlignment="1">
      <alignment horizontal="right" wrapText="1"/>
    </xf>
    <xf numFmtId="166" fontId="38" fillId="2" borderId="18" xfId="0" applyNumberFormat="1" applyFont="1" applyFill="1" applyBorder="1"/>
    <xf numFmtId="166" fontId="38" fillId="2" borderId="34" xfId="0" applyNumberFormat="1" applyFont="1" applyFill="1" applyBorder="1"/>
    <xf numFmtId="166" fontId="38" fillId="2" borderId="78" xfId="0" applyNumberFormat="1" applyFont="1" applyFill="1" applyBorder="1"/>
    <xf numFmtId="0" fontId="53" fillId="0" borderId="75" xfId="0" applyFont="1" applyBorder="1"/>
    <xf numFmtId="9" fontId="41" fillId="18" borderId="100" xfId="1" applyFont="1" applyFill="1" applyBorder="1" applyAlignment="1">
      <alignment horizontal="right" wrapText="1"/>
    </xf>
    <xf numFmtId="9" fontId="41" fillId="18" borderId="101" xfId="1" applyFont="1" applyFill="1" applyBorder="1" applyAlignment="1">
      <alignment horizontal="right" wrapText="1"/>
    </xf>
    <xf numFmtId="0" fontId="58" fillId="0" borderId="110" xfId="0" applyFont="1" applyBorder="1" applyAlignment="1">
      <alignment horizontal="left" vertical="center" readingOrder="1"/>
    </xf>
    <xf numFmtId="166" fontId="30" fillId="3" borderId="100" xfId="0" applyNumberFormat="1" applyFont="1" applyFill="1" applyBorder="1"/>
    <xf numFmtId="165" fontId="11" fillId="10" borderId="113" xfId="0" applyNumberFormat="1" applyFont="1" applyFill="1" applyBorder="1"/>
    <xf numFmtId="166" fontId="11" fillId="10" borderId="100" xfId="0" applyNumberFormat="1" applyFont="1" applyFill="1" applyBorder="1"/>
    <xf numFmtId="166" fontId="29" fillId="2" borderId="101" xfId="0" applyNumberFormat="1" applyFont="1" applyFill="1" applyBorder="1"/>
    <xf numFmtId="0" fontId="20" fillId="0" borderId="99" xfId="0" applyFont="1" applyBorder="1"/>
    <xf numFmtId="3" fontId="15" fillId="16" borderId="0" xfId="0" applyNumberFormat="1" applyFont="1" applyFill="1" applyBorder="1" applyAlignment="1">
      <alignment horizontal="right"/>
    </xf>
    <xf numFmtId="0" fontId="16" fillId="0" borderId="0" xfId="2" applyFont="1" applyAlignment="1">
      <alignment horizontal="center"/>
    </xf>
    <xf numFmtId="1" fontId="15" fillId="0" borderId="54" xfId="2" applyNumberFormat="1" applyFont="1" applyBorder="1" applyAlignment="1">
      <alignment horizontal="center" vertical="center" wrapText="1"/>
    </xf>
    <xf numFmtId="1" fontId="15" fillId="15" borderId="54" xfId="2" applyNumberFormat="1" applyFont="1" applyFill="1" applyBorder="1" applyAlignment="1">
      <alignment horizontal="center" vertical="center" wrapText="1"/>
    </xf>
    <xf numFmtId="1" fontId="15" fillId="3" borderId="54" xfId="2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3" fontId="25" fillId="14" borderId="34" xfId="0" applyNumberFormat="1" applyFont="1" applyFill="1" applyBorder="1"/>
    <xf numFmtId="166" fontId="25" fillId="14" borderId="34" xfId="0" applyNumberFormat="1" applyFont="1" applyFill="1" applyBorder="1"/>
    <xf numFmtId="165" fontId="31" fillId="3" borderId="34" xfId="0" applyNumberFormat="1" applyFont="1" applyFill="1" applyBorder="1"/>
    <xf numFmtId="166" fontId="31" fillId="3" borderId="78" xfId="0" applyNumberFormat="1" applyFont="1" applyFill="1" applyBorder="1"/>
    <xf numFmtId="166" fontId="23" fillId="10" borderId="13" xfId="0" applyNumberFormat="1" applyFont="1" applyFill="1" applyBorder="1"/>
    <xf numFmtId="3" fontId="28" fillId="13" borderId="34" xfId="0" applyNumberFormat="1" applyFont="1" applyFill="1" applyBorder="1" applyAlignment="1">
      <alignment horizontal="right" wrapText="1"/>
    </xf>
    <xf numFmtId="166" fontId="28" fillId="2" borderId="14" xfId="0" applyNumberFormat="1" applyFont="1" applyFill="1" applyBorder="1"/>
    <xf numFmtId="3" fontId="25" fillId="14" borderId="99" xfId="0" applyNumberFormat="1" applyFont="1" applyFill="1" applyBorder="1" applyAlignment="1">
      <alignment horizontal="centerContinuous" wrapText="1"/>
    </xf>
    <xf numFmtId="3" fontId="25" fillId="14" borderId="114" xfId="0" applyNumberFormat="1" applyFont="1" applyFill="1" applyBorder="1" applyAlignment="1">
      <alignment horizontal="centerContinuous" wrapText="1"/>
    </xf>
    <xf numFmtId="166" fontId="25" fillId="14" borderId="100" xfId="0" applyNumberFormat="1" applyFont="1" applyFill="1" applyBorder="1" applyAlignment="1">
      <alignment horizontal="centerContinuous" wrapText="1"/>
    </xf>
    <xf numFmtId="3" fontId="31" fillId="3" borderId="113" xfId="0" applyNumberFormat="1" applyFont="1" applyFill="1" applyBorder="1" applyAlignment="1">
      <alignment horizontal="centerContinuous" wrapText="1"/>
    </xf>
    <xf numFmtId="3" fontId="31" fillId="3" borderId="114" xfId="0" applyNumberFormat="1" applyFont="1" applyFill="1" applyBorder="1" applyAlignment="1">
      <alignment horizontal="centerContinuous" wrapText="1"/>
    </xf>
    <xf numFmtId="166" fontId="31" fillId="3" borderId="100" xfId="0" applyNumberFormat="1" applyFont="1" applyFill="1" applyBorder="1" applyAlignment="1">
      <alignment horizontal="centerContinuous" wrapText="1"/>
    </xf>
    <xf numFmtId="3" fontId="23" fillId="10" borderId="113" xfId="0" applyNumberFormat="1" applyFont="1" applyFill="1" applyBorder="1" applyAlignment="1">
      <alignment horizontal="centerContinuous" wrapText="1"/>
    </xf>
    <xf numFmtId="3" fontId="23" fillId="10" borderId="114" xfId="0" applyNumberFormat="1" applyFont="1" applyFill="1" applyBorder="1" applyAlignment="1">
      <alignment horizontal="centerContinuous" wrapText="1"/>
    </xf>
    <xf numFmtId="166" fontId="23" fillId="10" borderId="100" xfId="0" applyNumberFormat="1" applyFont="1" applyFill="1" applyBorder="1" applyAlignment="1">
      <alignment horizontal="centerContinuous" wrapText="1"/>
    </xf>
    <xf numFmtId="3" fontId="28" fillId="2" borderId="114" xfId="0" applyNumberFormat="1" applyFont="1" applyFill="1" applyBorder="1" applyAlignment="1">
      <alignment horizontal="centerContinuous" wrapText="1"/>
    </xf>
    <xf numFmtId="166" fontId="28" fillId="2" borderId="101" xfId="0" applyNumberFormat="1" applyFont="1" applyFill="1" applyBorder="1" applyAlignment="1">
      <alignment horizontal="centerContinuous" wrapText="1"/>
    </xf>
    <xf numFmtId="0" fontId="45" fillId="0" borderId="0" xfId="0" applyFont="1" applyBorder="1" applyAlignment="1">
      <alignment horizontal="left" vertical="center" wrapText="1"/>
    </xf>
    <xf numFmtId="49" fontId="45" fillId="0" borderId="43" xfId="0" applyNumberFormat="1" applyFont="1" applyBorder="1" applyAlignment="1">
      <alignment horizontal="center" wrapText="1"/>
    </xf>
    <xf numFmtId="49" fontId="45" fillId="0" borderId="0" xfId="0" applyNumberFormat="1" applyFont="1" applyBorder="1" applyAlignment="1">
      <alignment horizontal="center" wrapText="1"/>
    </xf>
    <xf numFmtId="3" fontId="15" fillId="4" borderId="115" xfId="0" applyNumberFormat="1" applyFont="1" applyFill="1" applyBorder="1" applyAlignment="1">
      <alignment horizontal="right"/>
    </xf>
    <xf numFmtId="3" fontId="15" fillId="16" borderId="116" xfId="0" applyNumberFormat="1" applyFont="1" applyFill="1" applyBorder="1" applyAlignment="1">
      <alignment horizontal="center"/>
    </xf>
    <xf numFmtId="3" fontId="15" fillId="19" borderId="117" xfId="0" applyNumberFormat="1" applyFont="1" applyFill="1" applyBorder="1" applyAlignment="1">
      <alignment horizontal="right"/>
    </xf>
    <xf numFmtId="3" fontId="15" fillId="17" borderId="118" xfId="0" applyNumberFormat="1" applyFont="1" applyFill="1" applyBorder="1" applyAlignment="1">
      <alignment horizontal="right"/>
    </xf>
    <xf numFmtId="0" fontId="1" fillId="0" borderId="119" xfId="0" applyFont="1" applyBorder="1" applyAlignment="1">
      <alignment horizontal="center"/>
    </xf>
    <xf numFmtId="0" fontId="1" fillId="0" borderId="119" xfId="0" applyFont="1" applyBorder="1"/>
    <xf numFmtId="49" fontId="45" fillId="0" borderId="86" xfId="0" applyNumberFormat="1" applyFont="1" applyBorder="1" applyAlignment="1">
      <alignment horizontal="center" wrapText="1"/>
    </xf>
    <xf numFmtId="49" fontId="45" fillId="0" borderId="115" xfId="0" applyNumberFormat="1" applyFont="1" applyBorder="1" applyAlignment="1">
      <alignment horizontal="centerContinuous" vertical="top" wrapText="1"/>
    </xf>
    <xf numFmtId="0" fontId="48" fillId="0" borderId="121" xfId="0" applyFont="1" applyBorder="1" applyAlignment="1">
      <alignment horizontal="center"/>
    </xf>
    <xf numFmtId="3" fontId="2" fillId="0" borderId="122" xfId="0" applyNumberFormat="1" applyFont="1" applyBorder="1"/>
    <xf numFmtId="0" fontId="2" fillId="0" borderId="123" xfId="0" applyFont="1" applyBorder="1"/>
    <xf numFmtId="3" fontId="60" fillId="0" borderId="98" xfId="0" applyNumberFormat="1" applyFont="1" applyBorder="1" applyAlignment="1">
      <alignment horizontal="center"/>
    </xf>
    <xf numFmtId="165" fontId="42" fillId="19" borderId="0" xfId="0" applyNumberFormat="1" applyFont="1" applyFill="1"/>
    <xf numFmtId="165" fontId="7" fillId="19" borderId="0" xfId="0" applyNumberFormat="1" applyFont="1" applyFill="1"/>
    <xf numFmtId="165" fontId="42" fillId="19" borderId="49" xfId="0" applyNumberFormat="1" applyFont="1" applyFill="1" applyBorder="1"/>
    <xf numFmtId="165" fontId="42" fillId="19" borderId="50" xfId="0" applyNumberFormat="1" applyFont="1" applyFill="1" applyBorder="1"/>
    <xf numFmtId="165" fontId="42" fillId="21" borderId="75" xfId="0" applyNumberFormat="1" applyFont="1" applyFill="1" applyBorder="1"/>
    <xf numFmtId="165" fontId="7" fillId="21" borderId="0" xfId="0" applyNumberFormat="1" applyFont="1" applyFill="1"/>
    <xf numFmtId="165" fontId="42" fillId="21" borderId="50" xfId="0" applyNumberFormat="1" applyFont="1" applyFill="1" applyBorder="1"/>
    <xf numFmtId="165" fontId="42" fillId="21" borderId="88" xfId="0" applyNumberFormat="1" applyFont="1" applyFill="1" applyBorder="1"/>
    <xf numFmtId="166" fontId="26" fillId="14" borderId="124" xfId="0" applyNumberFormat="1" applyFont="1" applyFill="1" applyBorder="1"/>
    <xf numFmtId="3" fontId="25" fillId="14" borderId="16" xfId="0" applyNumberFormat="1" applyFont="1" applyFill="1" applyBorder="1"/>
    <xf numFmtId="165" fontId="31" fillId="3" borderId="16" xfId="0" applyNumberFormat="1" applyFont="1" applyFill="1" applyBorder="1"/>
    <xf numFmtId="3" fontId="29" fillId="13" borderId="113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Continuous"/>
    </xf>
    <xf numFmtId="0" fontId="54" fillId="0" borderId="9" xfId="0" applyFont="1" applyBorder="1" applyAlignment="1">
      <alignment horizontal="centerContinuous"/>
    </xf>
    <xf numFmtId="3" fontId="15" fillId="16" borderId="125" xfId="0" applyNumberFormat="1" applyFont="1" applyFill="1" applyBorder="1" applyAlignment="1">
      <alignment horizontal="right"/>
    </xf>
    <xf numFmtId="49" fontId="45" fillId="0" borderId="126" xfId="0" applyNumberFormat="1" applyFont="1" applyBorder="1" applyAlignment="1">
      <alignment horizontal="centerContinuous" wrapText="1"/>
    </xf>
    <xf numFmtId="0" fontId="57" fillId="0" borderId="127" xfId="0" applyFont="1" applyBorder="1" applyAlignment="1">
      <alignment horizontal="left" vertical="center" readingOrder="1"/>
    </xf>
    <xf numFmtId="3" fontId="61" fillId="0" borderId="128" xfId="0" applyNumberFormat="1" applyFont="1" applyBorder="1"/>
    <xf numFmtId="3" fontId="17" fillId="0" borderId="128" xfId="0" applyNumberFormat="1" applyFont="1" applyBorder="1"/>
    <xf numFmtId="3" fontId="1" fillId="0" borderId="129" xfId="0" applyNumberFormat="1" applyFont="1" applyBorder="1"/>
    <xf numFmtId="3" fontId="15" fillId="17" borderId="118" xfId="0" applyNumberFormat="1" applyFont="1" applyFill="1" applyBorder="1" applyAlignment="1">
      <alignment horizontal="center"/>
    </xf>
    <xf numFmtId="3" fontId="15" fillId="17" borderId="130" xfId="0" applyNumberFormat="1" applyFont="1" applyFill="1" applyBorder="1" applyAlignment="1">
      <alignment horizontal="center"/>
    </xf>
    <xf numFmtId="3" fontId="15" fillId="3" borderId="117" xfId="0" applyNumberFormat="1" applyFont="1" applyFill="1" applyBorder="1" applyAlignment="1">
      <alignment horizontal="center"/>
    </xf>
    <xf numFmtId="3" fontId="15" fillId="3" borderId="131" xfId="0" applyNumberFormat="1" applyFont="1" applyFill="1" applyBorder="1" applyAlignment="1">
      <alignment horizontal="center"/>
    </xf>
    <xf numFmtId="3" fontId="15" fillId="16" borderId="117" xfId="0" applyNumberFormat="1" applyFont="1" applyFill="1" applyBorder="1" applyAlignment="1">
      <alignment horizontal="center"/>
    </xf>
    <xf numFmtId="3" fontId="15" fillId="16" borderId="131" xfId="0" applyNumberFormat="1" applyFont="1" applyFill="1" applyBorder="1" applyAlignment="1">
      <alignment horizontal="center"/>
    </xf>
    <xf numFmtId="3" fontId="15" fillId="4" borderId="115" xfId="0" applyNumberFormat="1" applyFont="1" applyFill="1" applyBorder="1" applyAlignment="1">
      <alignment horizontal="center"/>
    </xf>
    <xf numFmtId="3" fontId="15" fillId="4" borderId="132" xfId="0" applyNumberFormat="1" applyFont="1" applyFill="1" applyBorder="1" applyAlignment="1">
      <alignment horizontal="center"/>
    </xf>
    <xf numFmtId="3" fontId="48" fillId="0" borderId="133" xfId="0" applyNumberFormat="1" applyFont="1" applyBorder="1" applyAlignment="1">
      <alignment horizontal="center"/>
    </xf>
    <xf numFmtId="3" fontId="13" fillId="0" borderId="98" xfId="0" applyNumberFormat="1" applyFont="1" applyBorder="1" applyAlignment="1">
      <alignment horizontal="left"/>
    </xf>
    <xf numFmtId="165" fontId="12" fillId="0" borderId="0" xfId="0" applyNumberFormat="1" applyFont="1"/>
    <xf numFmtId="3" fontId="65" fillId="22" borderId="125" xfId="2" applyNumberFormat="1" applyFont="1" applyFill="1" applyBorder="1" applyAlignment="1">
      <alignment horizontal="right"/>
    </xf>
    <xf numFmtId="3" fontId="59" fillId="22" borderId="125" xfId="2" applyNumberFormat="1" applyFont="1" applyFill="1" applyBorder="1" applyAlignment="1">
      <alignment horizontal="right"/>
    </xf>
    <xf numFmtId="3" fontId="65" fillId="22" borderId="131" xfId="2" applyNumberFormat="1" applyFont="1" applyFill="1" applyBorder="1" applyAlignment="1">
      <alignment horizontal="right"/>
    </xf>
    <xf numFmtId="3" fontId="65" fillId="23" borderId="131" xfId="2" applyNumberFormat="1" applyFont="1" applyFill="1" applyBorder="1" applyAlignment="1">
      <alignment horizontal="right"/>
    </xf>
    <xf numFmtId="3" fontId="65" fillId="22" borderId="137" xfId="2" applyNumberFormat="1" applyFont="1" applyFill="1" applyBorder="1" applyAlignment="1">
      <alignment horizontal="right"/>
    </xf>
    <xf numFmtId="3" fontId="64" fillId="25" borderId="125" xfId="2" applyNumberFormat="1" applyFont="1" applyFill="1" applyBorder="1" applyAlignment="1">
      <alignment horizontal="right"/>
    </xf>
    <xf numFmtId="0" fontId="11" fillId="0" borderId="20" xfId="0" applyFont="1" applyBorder="1"/>
    <xf numFmtId="165" fontId="21" fillId="3" borderId="57" xfId="0" applyNumberFormat="1" applyFont="1" applyFill="1" applyBorder="1"/>
    <xf numFmtId="165" fontId="21" fillId="3" borderId="58" xfId="0" applyNumberFormat="1" applyFont="1" applyFill="1" applyBorder="1"/>
    <xf numFmtId="165" fontId="21" fillId="3" borderId="59" xfId="0" applyNumberFormat="1" applyFont="1" applyFill="1" applyBorder="1"/>
    <xf numFmtId="165" fontId="23" fillId="3" borderId="60" xfId="0" applyNumberFormat="1" applyFont="1" applyFill="1" applyBorder="1"/>
    <xf numFmtId="165" fontId="23" fillId="3" borderId="61" xfId="0" applyNumberFormat="1" applyFont="1" applyFill="1" applyBorder="1"/>
    <xf numFmtId="165" fontId="23" fillId="3" borderId="62" xfId="0" applyNumberFormat="1" applyFont="1" applyFill="1" applyBorder="1"/>
    <xf numFmtId="165" fontId="23" fillId="3" borderId="63" xfId="0" applyNumberFormat="1" applyFont="1" applyFill="1" applyBorder="1"/>
    <xf numFmtId="3" fontId="21" fillId="3" borderId="61" xfId="0" applyNumberFormat="1" applyFont="1" applyFill="1" applyBorder="1"/>
    <xf numFmtId="3" fontId="21" fillId="3" borderId="140" xfId="0" applyNumberFormat="1" applyFont="1" applyFill="1" applyBorder="1"/>
    <xf numFmtId="3" fontId="34" fillId="4" borderId="61" xfId="0" applyNumberFormat="1" applyFont="1" applyFill="1" applyBorder="1"/>
    <xf numFmtId="3" fontId="34" fillId="4" borderId="140" xfId="0" applyNumberFormat="1" applyFont="1" applyFill="1" applyBorder="1"/>
    <xf numFmtId="1" fontId="48" fillId="0" borderId="98" xfId="0" applyNumberFormat="1" applyFont="1" applyBorder="1" applyAlignment="1">
      <alignment horizontal="center"/>
    </xf>
    <xf numFmtId="3" fontId="15" fillId="0" borderId="98" xfId="0" applyNumberFormat="1" applyFont="1" applyBorder="1" applyAlignment="1">
      <alignment horizontal="left"/>
    </xf>
    <xf numFmtId="0" fontId="16" fillId="0" borderId="120" xfId="0" applyFont="1" applyBorder="1" applyAlignment="1">
      <alignment horizontal="center"/>
    </xf>
    <xf numFmtId="165" fontId="73" fillId="3" borderId="87" xfId="0" applyNumberFormat="1" applyFont="1" applyFill="1" applyBorder="1"/>
    <xf numFmtId="3" fontId="74" fillId="14" borderId="87" xfId="0" applyNumberFormat="1" applyFont="1" applyFill="1" applyBorder="1"/>
    <xf numFmtId="0" fontId="76" fillId="0" borderId="94" xfId="0" applyFont="1" applyBorder="1"/>
    <xf numFmtId="0" fontId="76" fillId="0" borderId="44" xfId="0" applyFont="1" applyBorder="1" applyAlignment="1">
      <alignment horizontal="center"/>
    </xf>
    <xf numFmtId="3" fontId="76" fillId="0" borderId="43" xfId="0" applyNumberFormat="1" applyFont="1" applyBorder="1"/>
    <xf numFmtId="3" fontId="76" fillId="0" borderId="118" xfId="0" applyNumberFormat="1" applyFont="1" applyBorder="1" applyAlignment="1">
      <alignment horizontal="center"/>
    </xf>
    <xf numFmtId="3" fontId="76" fillId="0" borderId="133" xfId="0" applyNumberFormat="1" applyFont="1" applyBorder="1" applyAlignment="1">
      <alignment horizontal="center"/>
    </xf>
    <xf numFmtId="0" fontId="76" fillId="0" borderId="0" xfId="0" applyFont="1"/>
    <xf numFmtId="3" fontId="28" fillId="26" borderId="71" xfId="3" applyNumberFormat="1" applyFont="1" applyFill="1" applyBorder="1" applyAlignment="1">
      <alignment horizontal="right" wrapText="1"/>
    </xf>
    <xf numFmtId="3" fontId="77" fillId="26" borderId="71" xfId="3" applyNumberFormat="1" applyFont="1" applyFill="1" applyBorder="1" applyAlignment="1">
      <alignment horizontal="right" wrapText="1"/>
    </xf>
    <xf numFmtId="3" fontId="28" fillId="26" borderId="74" xfId="3" applyNumberFormat="1" applyFont="1" applyFill="1" applyBorder="1" applyAlignment="1">
      <alignment horizontal="right" wrapText="1"/>
    </xf>
    <xf numFmtId="3" fontId="29" fillId="26" borderId="7" xfId="3" applyNumberFormat="1" applyFont="1" applyFill="1" applyBorder="1" applyAlignment="1">
      <alignment horizontal="right" wrapText="1"/>
    </xf>
    <xf numFmtId="3" fontId="75" fillId="26" borderId="21" xfId="3" applyNumberFormat="1" applyFont="1" applyFill="1" applyBorder="1" applyAlignment="1">
      <alignment horizontal="right" wrapText="1"/>
    </xf>
    <xf numFmtId="0" fontId="70" fillId="0" borderId="0" xfId="0" applyFont="1" applyFill="1"/>
    <xf numFmtId="0" fontId="71" fillId="0" borderId="0" xfId="0" applyFont="1" applyFill="1"/>
    <xf numFmtId="0" fontId="7" fillId="0" borderId="0" xfId="0" applyFont="1" applyFill="1"/>
    <xf numFmtId="0" fontId="42" fillId="0" borderId="0" xfId="0" applyFont="1" applyFill="1"/>
    <xf numFmtId="0" fontId="53" fillId="0" borderId="53" xfId="0" applyFont="1" applyBorder="1"/>
    <xf numFmtId="0" fontId="53" fillId="0" borderId="141" xfId="0" applyFont="1" applyBorder="1"/>
    <xf numFmtId="3" fontId="78" fillId="0" borderId="0" xfId="0" applyNumberFormat="1" applyFont="1"/>
    <xf numFmtId="165" fontId="79" fillId="21" borderId="87" xfId="0" applyNumberFormat="1" applyFont="1" applyFill="1" applyBorder="1"/>
    <xf numFmtId="0" fontId="11" fillId="0" borderId="0" xfId="0" applyFont="1" applyBorder="1"/>
    <xf numFmtId="165" fontId="23" fillId="3" borderId="0" xfId="0" applyNumberFormat="1" applyFont="1" applyFill="1" applyBorder="1"/>
    <xf numFmtId="165" fontId="23" fillId="3" borderId="2" xfId="0" applyNumberFormat="1" applyFont="1" applyFill="1" applyBorder="1"/>
    <xf numFmtId="165" fontId="28" fillId="4" borderId="0" xfId="0" applyNumberFormat="1" applyFont="1" applyFill="1" applyBorder="1"/>
    <xf numFmtId="165" fontId="28" fillId="4" borderId="2" xfId="0" applyNumberFormat="1" applyFont="1" applyFill="1" applyBorder="1"/>
    <xf numFmtId="166" fontId="14" fillId="2" borderId="2" xfId="0" applyNumberFormat="1" applyFont="1" applyFill="1" applyBorder="1"/>
    <xf numFmtId="166" fontId="14" fillId="2" borderId="3" xfId="0" applyNumberFormat="1" applyFont="1" applyFill="1" applyBorder="1"/>
    <xf numFmtId="0" fontId="13" fillId="0" borderId="0" xfId="0" applyFont="1" applyBorder="1"/>
    <xf numFmtId="3" fontId="20" fillId="3" borderId="0" xfId="0" applyNumberFormat="1" applyFont="1" applyFill="1" applyBorder="1"/>
    <xf numFmtId="3" fontId="44" fillId="4" borderId="0" xfId="0" applyNumberFormat="1" applyFont="1" applyFill="1" applyBorder="1"/>
    <xf numFmtId="166" fontId="11" fillId="2" borderId="0" xfId="0" applyNumberFormat="1" applyFont="1" applyFill="1" applyBorder="1"/>
    <xf numFmtId="3" fontId="75" fillId="13" borderId="87" xfId="0" applyNumberFormat="1" applyFont="1" applyFill="1" applyBorder="1" applyAlignment="1">
      <alignment horizontal="right" wrapText="1"/>
    </xf>
    <xf numFmtId="0" fontId="1" fillId="0" borderId="0" xfId="2"/>
    <xf numFmtId="3" fontId="16" fillId="0" borderId="92" xfId="2" applyNumberFormat="1" applyFont="1" applyBorder="1" applyAlignment="1">
      <alignment horizontal="centerContinuous" wrapText="1"/>
    </xf>
    <xf numFmtId="0" fontId="1" fillId="0" borderId="0" xfId="2" applyAlignment="1">
      <alignment horizontal="center"/>
    </xf>
    <xf numFmtId="3" fontId="1" fillId="0" borderId="0" xfId="2" applyNumberFormat="1"/>
    <xf numFmtId="3" fontId="59" fillId="27" borderId="117" xfId="2" applyNumberFormat="1" applyFont="1" applyFill="1" applyBorder="1" applyAlignment="1">
      <alignment horizontal="right"/>
    </xf>
    <xf numFmtId="3" fontId="59" fillId="27" borderId="125" xfId="2" applyNumberFormat="1" applyFont="1" applyFill="1" applyBorder="1" applyAlignment="1">
      <alignment horizontal="right"/>
    </xf>
    <xf numFmtId="3" fontId="59" fillId="15" borderId="48" xfId="2" applyNumberFormat="1" applyFont="1" applyFill="1" applyBorder="1" applyAlignment="1">
      <alignment horizontal="right"/>
    </xf>
    <xf numFmtId="3" fontId="24" fillId="15" borderId="48" xfId="2" applyNumberFormat="1" applyFont="1" applyFill="1" applyBorder="1" applyAlignment="1">
      <alignment horizontal="right"/>
    </xf>
    <xf numFmtId="3" fontId="59" fillId="27" borderId="131" xfId="2" applyNumberFormat="1" applyFont="1" applyFill="1" applyBorder="1" applyAlignment="1">
      <alignment horizontal="right"/>
    </xf>
    <xf numFmtId="3" fontId="24" fillId="20" borderId="47" xfId="2" applyNumberFormat="1" applyFont="1" applyFill="1" applyBorder="1" applyAlignment="1">
      <alignment horizontal="right"/>
    </xf>
    <xf numFmtId="3" fontId="59" fillId="27" borderId="142" xfId="2" applyNumberFormat="1" applyFont="1" applyFill="1" applyBorder="1" applyAlignment="1">
      <alignment horizontal="right"/>
    </xf>
    <xf numFmtId="3" fontId="59" fillId="27" borderId="137" xfId="2" applyNumberFormat="1" applyFont="1" applyFill="1" applyBorder="1" applyAlignment="1">
      <alignment horizontal="right"/>
    </xf>
    <xf numFmtId="3" fontId="1" fillId="0" borderId="0" xfId="2" applyNumberFormat="1" applyAlignment="1">
      <alignment horizontal="right"/>
    </xf>
    <xf numFmtId="3" fontId="1" fillId="15" borderId="0" xfId="2" applyNumberFormat="1" applyFill="1" applyAlignment="1">
      <alignment horizontal="right"/>
    </xf>
    <xf numFmtId="3" fontId="32" fillId="8" borderId="0" xfId="2" applyNumberFormat="1" applyFont="1" applyFill="1" applyAlignment="1">
      <alignment horizontal="center"/>
    </xf>
    <xf numFmtId="3" fontId="65" fillId="22" borderId="117" xfId="2" applyNumberFormat="1" applyFont="1" applyFill="1" applyBorder="1" applyAlignment="1">
      <alignment horizontal="right"/>
    </xf>
    <xf numFmtId="3" fontId="32" fillId="15" borderId="48" xfId="2" applyNumberFormat="1" applyFont="1" applyFill="1" applyBorder="1" applyAlignment="1">
      <alignment horizontal="right"/>
    </xf>
    <xf numFmtId="3" fontId="32" fillId="20" borderId="47" xfId="2" applyNumberFormat="1" applyFont="1" applyFill="1" applyBorder="1" applyAlignment="1">
      <alignment horizontal="right"/>
    </xf>
    <xf numFmtId="3" fontId="65" fillId="22" borderId="142" xfId="2" applyNumberFormat="1" applyFont="1" applyFill="1" applyBorder="1" applyAlignment="1">
      <alignment horizontal="right"/>
    </xf>
    <xf numFmtId="3" fontId="18" fillId="10" borderId="46" xfId="2" applyNumberFormat="1" applyFont="1" applyFill="1" applyBorder="1" applyAlignment="1">
      <alignment horizontal="left"/>
    </xf>
    <xf numFmtId="3" fontId="18" fillId="10" borderId="0" xfId="2" applyNumberFormat="1" applyFont="1" applyFill="1" applyAlignment="1">
      <alignment horizontal="center"/>
    </xf>
    <xf numFmtId="3" fontId="18" fillId="10" borderId="47" xfId="2" applyNumberFormat="1" applyFont="1" applyFill="1" applyBorder="1" applyAlignment="1">
      <alignment horizontal="center"/>
    </xf>
    <xf numFmtId="3" fontId="66" fillId="28" borderId="117" xfId="2" applyNumberFormat="1" applyFont="1" applyFill="1" applyBorder="1" applyAlignment="1">
      <alignment horizontal="right"/>
    </xf>
    <xf numFmtId="3" fontId="66" fillId="28" borderId="125" xfId="2" applyNumberFormat="1" applyFont="1" applyFill="1" applyBorder="1" applyAlignment="1">
      <alignment horizontal="right"/>
    </xf>
    <xf numFmtId="3" fontId="63" fillId="28" borderId="125" xfId="2" applyNumberFormat="1" applyFont="1" applyFill="1" applyBorder="1" applyAlignment="1">
      <alignment horizontal="right"/>
    </xf>
    <xf numFmtId="3" fontId="18" fillId="15" borderId="48" xfId="2" applyNumberFormat="1" applyFont="1" applyFill="1" applyBorder="1" applyAlignment="1">
      <alignment horizontal="right"/>
    </xf>
    <xf numFmtId="3" fontId="18" fillId="29" borderId="46" xfId="2" applyNumberFormat="1" applyFont="1" applyFill="1" applyBorder="1" applyAlignment="1">
      <alignment horizontal="left"/>
    </xf>
    <xf numFmtId="3" fontId="66" fillId="28" borderId="131" xfId="2" applyNumberFormat="1" applyFont="1" applyFill="1" applyBorder="1" applyAlignment="1">
      <alignment horizontal="right"/>
    </xf>
    <xf numFmtId="3" fontId="63" fillId="28" borderId="131" xfId="2" applyNumberFormat="1" applyFont="1" applyFill="1" applyBorder="1" applyAlignment="1">
      <alignment horizontal="right"/>
    </xf>
    <xf numFmtId="3" fontId="18" fillId="20" borderId="47" xfId="2" applyNumberFormat="1" applyFont="1" applyFill="1" applyBorder="1" applyAlignment="1">
      <alignment horizontal="right"/>
    </xf>
    <xf numFmtId="3" fontId="18" fillId="29" borderId="49" xfId="2" applyNumberFormat="1" applyFont="1" applyFill="1" applyBorder="1" applyAlignment="1">
      <alignment horizontal="left"/>
    </xf>
    <xf numFmtId="3" fontId="18" fillId="10" borderId="50" xfId="2" applyNumberFormat="1" applyFont="1" applyFill="1" applyBorder="1" applyAlignment="1">
      <alignment horizontal="center"/>
    </xf>
    <xf numFmtId="3" fontId="18" fillId="10" borderId="51" xfId="2" applyNumberFormat="1" applyFont="1" applyFill="1" applyBorder="1" applyAlignment="1">
      <alignment horizontal="center"/>
    </xf>
    <xf numFmtId="3" fontId="66" fillId="28" borderId="142" xfId="2" applyNumberFormat="1" applyFont="1" applyFill="1" applyBorder="1" applyAlignment="1">
      <alignment horizontal="right"/>
    </xf>
    <xf numFmtId="3" fontId="66" fillId="28" borderId="137" xfId="2" applyNumberFormat="1" applyFont="1" applyFill="1" applyBorder="1" applyAlignment="1">
      <alignment horizontal="right"/>
    </xf>
    <xf numFmtId="3" fontId="63" fillId="28" borderId="137" xfId="2" applyNumberFormat="1" applyFont="1" applyFill="1" applyBorder="1" applyAlignment="1">
      <alignment horizontal="right"/>
    </xf>
    <xf numFmtId="3" fontId="18" fillId="20" borderId="51" xfId="2" applyNumberFormat="1" applyFont="1" applyFill="1" applyBorder="1" applyAlignment="1">
      <alignment horizontal="right"/>
    </xf>
    <xf numFmtId="3" fontId="18" fillId="11" borderId="0" xfId="2" applyNumberFormat="1" applyFont="1" applyFill="1" applyAlignment="1">
      <alignment horizontal="left"/>
    </xf>
    <xf numFmtId="3" fontId="18" fillId="12" borderId="0" xfId="2" applyNumberFormat="1" applyFont="1" applyFill="1" applyAlignment="1">
      <alignment horizontal="center"/>
    </xf>
    <xf numFmtId="3" fontId="18" fillId="11" borderId="0" xfId="2" applyNumberFormat="1" applyFont="1" applyFill="1" applyAlignment="1">
      <alignment horizontal="center"/>
    </xf>
    <xf numFmtId="3" fontId="66" fillId="24" borderId="0" xfId="2" applyNumberFormat="1" applyFont="1" applyFill="1" applyAlignment="1">
      <alignment horizontal="right"/>
    </xf>
    <xf numFmtId="3" fontId="18" fillId="20" borderId="0" xfId="2" applyNumberFormat="1" applyFont="1" applyFill="1" applyAlignment="1">
      <alignment horizontal="right"/>
    </xf>
    <xf numFmtId="3" fontId="27" fillId="2" borderId="46" xfId="2" applyNumberFormat="1" applyFont="1" applyFill="1" applyBorder="1" applyAlignment="1">
      <alignment horizontal="left"/>
    </xf>
    <xf numFmtId="3" fontId="27" fillId="2" borderId="0" xfId="2" applyNumberFormat="1" applyFont="1" applyFill="1" applyAlignment="1">
      <alignment horizontal="center"/>
    </xf>
    <xf numFmtId="3" fontId="27" fillId="2" borderId="47" xfId="2" applyNumberFormat="1" applyFont="1" applyFill="1" applyBorder="1" applyAlignment="1">
      <alignment horizontal="center"/>
    </xf>
    <xf numFmtId="3" fontId="64" fillId="25" borderId="117" xfId="2" applyNumberFormat="1" applyFont="1" applyFill="1" applyBorder="1" applyAlignment="1">
      <alignment horizontal="right"/>
    </xf>
    <xf numFmtId="3" fontId="27" fillId="13" borderId="46" xfId="2" applyNumberFormat="1" applyFont="1" applyFill="1" applyBorder="1" applyAlignment="1">
      <alignment horizontal="left"/>
    </xf>
    <xf numFmtId="3" fontId="27" fillId="13" borderId="47" xfId="2" applyNumberFormat="1" applyFont="1" applyFill="1" applyBorder="1" applyAlignment="1">
      <alignment horizontal="center"/>
    </xf>
    <xf numFmtId="3" fontId="64" fillId="25" borderId="144" xfId="2" applyNumberFormat="1" applyFont="1" applyFill="1" applyBorder="1" applyAlignment="1">
      <alignment horizontal="right"/>
    </xf>
    <xf numFmtId="3" fontId="56" fillId="25" borderId="144" xfId="2" applyNumberFormat="1" applyFont="1" applyFill="1" applyBorder="1" applyAlignment="1">
      <alignment horizontal="right"/>
    </xf>
    <xf numFmtId="3" fontId="59" fillId="23" borderId="146" xfId="2" applyNumberFormat="1" applyFont="1" applyFill="1" applyBorder="1" applyAlignment="1">
      <alignment horizontal="right"/>
    </xf>
    <xf numFmtId="0" fontId="15" fillId="20" borderId="147" xfId="2" applyFont="1" applyFill="1" applyBorder="1"/>
    <xf numFmtId="0" fontId="15" fillId="15" borderId="43" xfId="2" applyFont="1" applyFill="1" applyBorder="1"/>
    <xf numFmtId="0" fontId="15" fillId="20" borderId="44" xfId="2" applyFont="1" applyFill="1" applyBorder="1" applyAlignment="1">
      <alignment horizontal="center"/>
    </xf>
    <xf numFmtId="3" fontId="15" fillId="20" borderId="43" xfId="2" applyNumberFormat="1" applyFont="1" applyFill="1" applyBorder="1" applyAlignment="1">
      <alignment horizontal="center"/>
    </xf>
    <xf numFmtId="0" fontId="1" fillId="15" borderId="0" xfId="2" applyFill="1"/>
    <xf numFmtId="0" fontId="1" fillId="15" borderId="0" xfId="2" applyFill="1" applyAlignment="1">
      <alignment horizontal="center"/>
    </xf>
    <xf numFmtId="3" fontId="1" fillId="15" borderId="0" xfId="2" applyNumberFormat="1" applyFill="1"/>
    <xf numFmtId="9" fontId="81" fillId="0" borderId="0" xfId="2" applyNumberFormat="1" applyFont="1" applyAlignment="1">
      <alignment horizontal="center"/>
    </xf>
    <xf numFmtId="0" fontId="81" fillId="0" borderId="0" xfId="2" applyFont="1"/>
    <xf numFmtId="3" fontId="80" fillId="18" borderId="100" xfId="2" applyNumberFormat="1" applyFont="1" applyFill="1" applyBorder="1" applyAlignment="1">
      <alignment horizontal="right"/>
    </xf>
    <xf numFmtId="3" fontId="24" fillId="7" borderId="46" xfId="2" applyNumberFormat="1" applyFont="1" applyFill="1" applyBorder="1" applyAlignment="1">
      <alignment horizontal="left"/>
    </xf>
    <xf numFmtId="3" fontId="24" fillId="7" borderId="0" xfId="2" applyNumberFormat="1" applyFont="1" applyFill="1" applyAlignment="1">
      <alignment horizontal="center"/>
    </xf>
    <xf numFmtId="3" fontId="24" fillId="7" borderId="47" xfId="2" applyNumberFormat="1" applyFont="1" applyFill="1" applyBorder="1" applyAlignment="1">
      <alignment horizontal="center"/>
    </xf>
    <xf numFmtId="3" fontId="59" fillId="27" borderId="0" xfId="2" applyNumberFormat="1" applyFont="1" applyFill="1" applyAlignment="1">
      <alignment horizontal="right"/>
    </xf>
    <xf numFmtId="3" fontId="59" fillId="30" borderId="125" xfId="2" applyNumberFormat="1" applyFont="1" applyFill="1" applyBorder="1" applyAlignment="1">
      <alignment horizontal="right"/>
    </xf>
    <xf numFmtId="167" fontId="24" fillId="7" borderId="48" xfId="2" applyNumberFormat="1" applyFont="1" applyFill="1" applyBorder="1" applyAlignment="1">
      <alignment horizontal="center"/>
    </xf>
    <xf numFmtId="3" fontId="24" fillId="31" borderId="46" xfId="2" applyNumberFormat="1" applyFont="1" applyFill="1" applyBorder="1" applyAlignment="1">
      <alignment horizontal="left"/>
    </xf>
    <xf numFmtId="3" fontId="24" fillId="31" borderId="47" xfId="2" applyNumberFormat="1" applyFont="1" applyFill="1" applyBorder="1" applyAlignment="1">
      <alignment horizontal="center"/>
    </xf>
    <xf numFmtId="3" fontId="59" fillId="30" borderId="131" xfId="2" applyNumberFormat="1" applyFont="1" applyFill="1" applyBorder="1" applyAlignment="1">
      <alignment horizontal="right"/>
    </xf>
    <xf numFmtId="167" fontId="24" fillId="19" borderId="48" xfId="2" applyNumberFormat="1" applyFont="1" applyFill="1" applyBorder="1" applyAlignment="1">
      <alignment horizontal="center"/>
    </xf>
    <xf numFmtId="3" fontId="24" fillId="31" borderId="49" xfId="2" applyNumberFormat="1" applyFont="1" applyFill="1" applyBorder="1" applyAlignment="1">
      <alignment horizontal="left"/>
    </xf>
    <xf numFmtId="3" fontId="24" fillId="7" borderId="50" xfId="2" applyNumberFormat="1" applyFont="1" applyFill="1" applyBorder="1" applyAlignment="1">
      <alignment horizontal="center"/>
    </xf>
    <xf numFmtId="3" fontId="24" fillId="31" borderId="51" xfId="2" applyNumberFormat="1" applyFont="1" applyFill="1" applyBorder="1" applyAlignment="1">
      <alignment horizontal="center"/>
    </xf>
    <xf numFmtId="3" fontId="59" fillId="27" borderId="50" xfId="2" applyNumberFormat="1" applyFont="1" applyFill="1" applyBorder="1" applyAlignment="1">
      <alignment horizontal="right"/>
    </xf>
    <xf numFmtId="3" fontId="59" fillId="30" borderId="137" xfId="2" applyNumberFormat="1" applyFont="1" applyFill="1" applyBorder="1" applyAlignment="1">
      <alignment horizontal="right"/>
    </xf>
    <xf numFmtId="3" fontId="24" fillId="20" borderId="51" xfId="2" applyNumberFormat="1" applyFont="1" applyFill="1" applyBorder="1" applyAlignment="1">
      <alignment horizontal="right"/>
    </xf>
    <xf numFmtId="0" fontId="1" fillId="0" borderId="0" xfId="2" applyAlignment="1">
      <alignment horizontal="right"/>
    </xf>
    <xf numFmtId="3" fontId="65" fillId="22" borderId="0" xfId="2" applyNumberFormat="1" applyFont="1" applyFill="1" applyAlignment="1">
      <alignment horizontal="right"/>
    </xf>
    <xf numFmtId="167" fontId="32" fillId="8" borderId="48" xfId="2" applyNumberFormat="1" applyFont="1" applyFill="1" applyBorder="1" applyAlignment="1">
      <alignment horizontal="center"/>
    </xf>
    <xf numFmtId="167" fontId="32" fillId="19" borderId="48" xfId="2" applyNumberFormat="1" applyFont="1" applyFill="1" applyBorder="1" applyAlignment="1">
      <alignment horizontal="center"/>
    </xf>
    <xf numFmtId="3" fontId="65" fillId="22" borderId="50" xfId="2" applyNumberFormat="1" applyFont="1" applyFill="1" applyBorder="1" applyAlignment="1">
      <alignment horizontal="right"/>
    </xf>
    <xf numFmtId="3" fontId="32" fillId="20" borderId="51" xfId="2" applyNumberFormat="1" applyFont="1" applyFill="1" applyBorder="1" applyAlignment="1">
      <alignment horizontal="right"/>
    </xf>
    <xf numFmtId="0" fontId="9" fillId="0" borderId="0" xfId="2" applyFont="1"/>
    <xf numFmtId="3" fontId="66" fillId="28" borderId="0" xfId="2" applyNumberFormat="1" applyFont="1" applyFill="1" applyAlignment="1">
      <alignment horizontal="right"/>
    </xf>
    <xf numFmtId="3" fontId="66" fillId="32" borderId="125" xfId="2" applyNumberFormat="1" applyFont="1" applyFill="1" applyBorder="1" applyAlignment="1">
      <alignment horizontal="right"/>
    </xf>
    <xf numFmtId="3" fontId="63" fillId="32" borderId="125" xfId="2" applyNumberFormat="1" applyFont="1" applyFill="1" applyBorder="1" applyAlignment="1">
      <alignment horizontal="right"/>
    </xf>
    <xf numFmtId="167" fontId="18" fillId="10" borderId="48" xfId="2" applyNumberFormat="1" applyFont="1" applyFill="1" applyBorder="1" applyAlignment="1">
      <alignment horizontal="center"/>
    </xf>
    <xf numFmtId="9" fontId="11" fillId="0" borderId="0" xfId="2" applyNumberFormat="1" applyFont="1" applyAlignment="1">
      <alignment wrapText="1"/>
    </xf>
    <xf numFmtId="3" fontId="66" fillId="32" borderId="131" xfId="2" applyNumberFormat="1" applyFont="1" applyFill="1" applyBorder="1" applyAlignment="1">
      <alignment horizontal="right"/>
    </xf>
    <xf numFmtId="3" fontId="63" fillId="32" borderId="131" xfId="2" applyNumberFormat="1" applyFont="1" applyFill="1" applyBorder="1" applyAlignment="1">
      <alignment horizontal="right"/>
    </xf>
    <xf numFmtId="167" fontId="18" fillId="19" borderId="48" xfId="2" applyNumberFormat="1" applyFont="1" applyFill="1" applyBorder="1" applyAlignment="1">
      <alignment horizontal="center"/>
    </xf>
    <xf numFmtId="0" fontId="13" fillId="0" borderId="0" xfId="2" applyFont="1"/>
    <xf numFmtId="3" fontId="66" fillId="28" borderId="50" xfId="2" applyNumberFormat="1" applyFont="1" applyFill="1" applyBorder="1" applyAlignment="1">
      <alignment horizontal="right"/>
    </xf>
    <xf numFmtId="3" fontId="66" fillId="32" borderId="137" xfId="2" applyNumberFormat="1" applyFont="1" applyFill="1" applyBorder="1" applyAlignment="1">
      <alignment horizontal="right"/>
    </xf>
    <xf numFmtId="3" fontId="63" fillId="32" borderId="137" xfId="2" applyNumberFormat="1" applyFont="1" applyFill="1" applyBorder="1" applyAlignment="1">
      <alignment horizontal="right"/>
    </xf>
    <xf numFmtId="0" fontId="13" fillId="0" borderId="0" xfId="2" applyFont="1" applyAlignment="1">
      <alignment horizontal="center"/>
    </xf>
    <xf numFmtId="167" fontId="18" fillId="12" borderId="48" xfId="2" applyNumberFormat="1" applyFont="1" applyFill="1" applyBorder="1" applyAlignment="1">
      <alignment horizontal="center"/>
    </xf>
    <xf numFmtId="0" fontId="82" fillId="0" borderId="49" xfId="2" applyFont="1" applyBorder="1"/>
    <xf numFmtId="0" fontId="83" fillId="0" borderId="50" xfId="2" applyFont="1" applyBorder="1"/>
    <xf numFmtId="0" fontId="84" fillId="0" borderId="50" xfId="2" applyFont="1" applyBorder="1" applyAlignment="1">
      <alignment horizontal="center"/>
    </xf>
    <xf numFmtId="0" fontId="84" fillId="0" borderId="88" xfId="2" applyFont="1" applyBorder="1" applyAlignment="1">
      <alignment horizontal="center"/>
    </xf>
    <xf numFmtId="3" fontId="64" fillId="25" borderId="0" xfId="2" applyNumberFormat="1" applyFont="1" applyFill="1" applyAlignment="1">
      <alignment horizontal="right"/>
    </xf>
    <xf numFmtId="3" fontId="64" fillId="33" borderId="125" xfId="2" applyNumberFormat="1" applyFont="1" applyFill="1" applyBorder="1" applyAlignment="1">
      <alignment horizontal="right"/>
    </xf>
    <xf numFmtId="167" fontId="27" fillId="2" borderId="48" xfId="2" applyNumberFormat="1" applyFont="1" applyFill="1" applyBorder="1" applyAlignment="1">
      <alignment horizontal="center"/>
    </xf>
    <xf numFmtId="168" fontId="13" fillId="0" borderId="0" xfId="2" applyNumberFormat="1" applyFont="1" applyAlignment="1">
      <alignment horizontal="left" wrapText="1"/>
    </xf>
    <xf numFmtId="3" fontId="85" fillId="0" borderId="141" xfId="2" applyNumberFormat="1" applyFont="1" applyBorder="1" applyAlignment="1">
      <alignment wrapText="1"/>
    </xf>
    <xf numFmtId="3" fontId="13" fillId="0" borderId="143" xfId="2" applyNumberFormat="1" applyFont="1" applyBorder="1" applyAlignment="1">
      <alignment wrapText="1"/>
    </xf>
    <xf numFmtId="0" fontId="13" fillId="0" borderId="0" xfId="2" applyFont="1" applyAlignment="1">
      <alignment wrapText="1"/>
    </xf>
    <xf numFmtId="3" fontId="13" fillId="0" borderId="0" xfId="2" applyNumberFormat="1" applyFont="1" applyAlignment="1">
      <alignment wrapText="1"/>
    </xf>
    <xf numFmtId="10" fontId="13" fillId="0" borderId="87" xfId="2" applyNumberFormat="1" applyFont="1" applyBorder="1" applyAlignment="1">
      <alignment wrapText="1"/>
    </xf>
    <xf numFmtId="9" fontId="85" fillId="0" borderId="0" xfId="2" applyNumberFormat="1" applyFont="1" applyAlignment="1">
      <alignment horizontal="right" wrapText="1"/>
    </xf>
    <xf numFmtId="3" fontId="64" fillId="25" borderId="131" xfId="2" applyNumberFormat="1" applyFont="1" applyFill="1" applyBorder="1" applyAlignment="1">
      <alignment horizontal="right"/>
    </xf>
    <xf numFmtId="3" fontId="27" fillId="34" borderId="87" xfId="0" applyNumberFormat="1" applyFont="1" applyFill="1" applyBorder="1" applyAlignment="1">
      <alignment horizontal="right" wrapText="1"/>
    </xf>
    <xf numFmtId="167" fontId="27" fillId="19" borderId="48" xfId="2" applyNumberFormat="1" applyFont="1" applyFill="1" applyBorder="1" applyAlignment="1">
      <alignment horizontal="center"/>
    </xf>
    <xf numFmtId="3" fontId="27" fillId="35" borderId="49" xfId="2" applyNumberFormat="1" applyFont="1" applyFill="1" applyBorder="1" applyAlignment="1">
      <alignment horizontal="left"/>
    </xf>
    <xf numFmtId="3" fontId="27" fillId="36" borderId="50" xfId="2" applyNumberFormat="1" applyFont="1" applyFill="1" applyBorder="1" applyAlignment="1">
      <alignment horizontal="center"/>
    </xf>
    <xf numFmtId="3" fontId="27" fillId="35" borderId="51" xfId="2" applyNumberFormat="1" applyFont="1" applyFill="1" applyBorder="1" applyAlignment="1">
      <alignment horizontal="center"/>
    </xf>
    <xf numFmtId="3" fontId="64" fillId="37" borderId="50" xfId="2" applyNumberFormat="1" applyFont="1" applyFill="1" applyBorder="1" applyAlignment="1">
      <alignment horizontal="right"/>
    </xf>
    <xf numFmtId="3" fontId="27" fillId="35" borderId="50" xfId="2" applyNumberFormat="1" applyFont="1" applyFill="1" applyBorder="1" applyAlignment="1">
      <alignment horizontal="right"/>
    </xf>
    <xf numFmtId="167" fontId="27" fillId="36" borderId="138" xfId="2" applyNumberFormat="1" applyFont="1" applyFill="1" applyBorder="1" applyAlignment="1">
      <alignment horizontal="center"/>
    </xf>
    <xf numFmtId="3" fontId="27" fillId="0" borderId="49" xfId="2" applyNumberFormat="1" applyFont="1" applyBorder="1" applyAlignment="1">
      <alignment horizontal="left"/>
    </xf>
    <xf numFmtId="3" fontId="27" fillId="0" borderId="50" xfId="2" applyNumberFormat="1" applyFont="1" applyBorder="1" applyAlignment="1">
      <alignment horizontal="center"/>
    </xf>
    <xf numFmtId="3" fontId="27" fillId="0" borderId="51" xfId="2" applyNumberFormat="1" applyFont="1" applyBorder="1" applyAlignment="1">
      <alignment horizontal="center"/>
    </xf>
    <xf numFmtId="3" fontId="64" fillId="0" borderId="84" xfId="2" applyNumberFormat="1" applyFont="1" applyBorder="1" applyAlignment="1">
      <alignment horizontal="right"/>
    </xf>
    <xf numFmtId="3" fontId="27" fillId="0" borderId="50" xfId="2" applyNumberFormat="1" applyFont="1" applyBorder="1" applyAlignment="1">
      <alignment horizontal="right"/>
    </xf>
    <xf numFmtId="167" fontId="27" fillId="0" borderId="139" xfId="2" applyNumberFormat="1" applyFont="1" applyBorder="1" applyAlignment="1">
      <alignment horizontal="center"/>
    </xf>
    <xf numFmtId="3" fontId="27" fillId="38" borderId="83" xfId="2" applyNumberFormat="1" applyFont="1" applyFill="1" applyBorder="1" applyAlignment="1">
      <alignment horizontal="left"/>
    </xf>
    <xf numFmtId="3" fontId="27" fillId="39" borderId="84" xfId="2" applyNumberFormat="1" applyFont="1" applyFill="1" applyBorder="1" applyAlignment="1">
      <alignment horizontal="center"/>
    </xf>
    <xf numFmtId="3" fontId="27" fillId="38" borderId="85" xfId="2" applyNumberFormat="1" applyFont="1" applyFill="1" applyBorder="1" applyAlignment="1">
      <alignment horizontal="center"/>
    </xf>
    <xf numFmtId="3" fontId="64" fillId="40" borderId="84" xfId="2" applyNumberFormat="1" applyFont="1" applyFill="1" applyBorder="1" applyAlignment="1">
      <alignment horizontal="right"/>
    </xf>
    <xf numFmtId="3" fontId="64" fillId="40" borderId="50" xfId="2" applyNumberFormat="1" applyFont="1" applyFill="1" applyBorder="1" applyAlignment="1">
      <alignment horizontal="right"/>
    </xf>
    <xf numFmtId="3" fontId="27" fillId="38" borderId="84" xfId="2" applyNumberFormat="1" applyFont="1" applyFill="1" applyBorder="1" applyAlignment="1">
      <alignment horizontal="right"/>
    </xf>
    <xf numFmtId="3" fontId="27" fillId="38" borderId="50" xfId="2" applyNumberFormat="1" applyFont="1" applyFill="1" applyBorder="1" applyAlignment="1">
      <alignment horizontal="right"/>
    </xf>
    <xf numFmtId="167" fontId="27" fillId="39" borderId="139" xfId="2" applyNumberFormat="1" applyFont="1" applyFill="1" applyBorder="1" applyAlignment="1">
      <alignment horizontal="center"/>
    </xf>
    <xf numFmtId="3" fontId="59" fillId="41" borderId="99" xfId="2" applyNumberFormat="1" applyFont="1" applyFill="1" applyBorder="1" applyAlignment="1">
      <alignment horizontal="left"/>
    </xf>
    <xf numFmtId="3" fontId="59" fillId="42" borderId="100" xfId="2" applyNumberFormat="1" applyFont="1" applyFill="1" applyBorder="1" applyAlignment="1">
      <alignment horizontal="center"/>
    </xf>
    <xf numFmtId="3" fontId="59" fillId="41" borderId="145" xfId="2" applyNumberFormat="1" applyFont="1" applyFill="1" applyBorder="1" applyAlignment="1">
      <alignment horizontal="center"/>
    </xf>
    <xf numFmtId="3" fontId="59" fillId="33" borderId="146" xfId="2" applyNumberFormat="1" applyFont="1" applyFill="1" applyBorder="1" applyAlignment="1">
      <alignment horizontal="right"/>
    </xf>
    <xf numFmtId="3" fontId="59" fillId="41" borderId="50" xfId="2" applyNumberFormat="1" applyFont="1" applyFill="1" applyBorder="1" applyAlignment="1">
      <alignment horizontal="right"/>
    </xf>
    <xf numFmtId="3" fontId="80" fillId="41" borderId="100" xfId="2" applyNumberFormat="1" applyFont="1" applyFill="1" applyBorder="1" applyAlignment="1">
      <alignment horizontal="right"/>
    </xf>
    <xf numFmtId="167" fontId="15" fillId="15" borderId="148" xfId="2" applyNumberFormat="1" applyFont="1" applyFill="1" applyBorder="1" applyAlignment="1">
      <alignment horizontal="center"/>
    </xf>
    <xf numFmtId="0" fontId="81" fillId="0" borderId="0" xfId="2" applyFont="1" applyAlignment="1">
      <alignment horizontal="center"/>
    </xf>
    <xf numFmtId="3" fontId="81" fillId="0" borderId="0" xfId="2" applyNumberFormat="1" applyFont="1"/>
    <xf numFmtId="0" fontId="68" fillId="0" borderId="0" xfId="0" applyFont="1"/>
    <xf numFmtId="0" fontId="14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21" fillId="3" borderId="150" xfId="0" applyNumberFormat="1" applyFont="1" applyFill="1" applyBorder="1"/>
    <xf numFmtId="0" fontId="20" fillId="3" borderId="49" xfId="0" applyFont="1" applyFill="1" applyBorder="1" applyAlignment="1">
      <alignment horizontal="left" vertical="center"/>
    </xf>
    <xf numFmtId="0" fontId="20" fillId="3" borderId="50" xfId="0" applyFont="1" applyFill="1" applyBorder="1" applyAlignment="1">
      <alignment horizontal="left" vertical="center"/>
    </xf>
    <xf numFmtId="0" fontId="20" fillId="3" borderId="88" xfId="0" applyFont="1" applyFill="1" applyBorder="1" applyAlignment="1">
      <alignment horizontal="left" vertical="center"/>
    </xf>
    <xf numFmtId="3" fontId="34" fillId="4" borderId="150" xfId="0" applyNumberFormat="1" applyFont="1" applyFill="1" applyBorder="1"/>
    <xf numFmtId="0" fontId="44" fillId="4" borderId="49" xfId="0" applyFont="1" applyFill="1" applyBorder="1" applyAlignment="1">
      <alignment horizontal="left" vertical="center"/>
    </xf>
    <xf numFmtId="0" fontId="44" fillId="4" borderId="50" xfId="0" applyFont="1" applyFill="1" applyBorder="1" applyAlignment="1">
      <alignment horizontal="left" vertical="center"/>
    </xf>
    <xf numFmtId="0" fontId="44" fillId="4" borderId="88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left" vertical="center"/>
    </xf>
    <xf numFmtId="0" fontId="13" fillId="2" borderId="88" xfId="0" applyFont="1" applyFill="1" applyBorder="1" applyAlignment="1">
      <alignment horizontal="left" vertical="center"/>
    </xf>
    <xf numFmtId="0" fontId="86" fillId="0" borderId="4" xfId="0" applyFont="1" applyBorder="1" applyAlignment="1">
      <alignment horizontal="centerContinuous"/>
    </xf>
    <xf numFmtId="166" fontId="87" fillId="2" borderId="20" xfId="0" applyNumberFormat="1" applyFont="1" applyFill="1" applyBorder="1"/>
    <xf numFmtId="165" fontId="87" fillId="4" borderId="63" xfId="0" applyNumberFormat="1" applyFont="1" applyFill="1" applyBorder="1"/>
    <xf numFmtId="166" fontId="87" fillId="2" borderId="100" xfId="0" applyNumberFormat="1" applyFont="1" applyFill="1" applyBorder="1"/>
    <xf numFmtId="165" fontId="75" fillId="10" borderId="87" xfId="0" applyNumberFormat="1" applyFont="1" applyFill="1" applyBorder="1"/>
    <xf numFmtId="165" fontId="67" fillId="3" borderId="87" xfId="0" applyNumberFormat="1" applyFont="1" applyFill="1" applyBorder="1"/>
    <xf numFmtId="3" fontId="85" fillId="4" borderId="4" xfId="0" applyNumberFormat="1" applyFont="1" applyFill="1" applyBorder="1"/>
    <xf numFmtId="166" fontId="75" fillId="2" borderId="4" xfId="0" applyNumberFormat="1" applyFont="1" applyFill="1" applyBorder="1"/>
    <xf numFmtId="3" fontId="27" fillId="18" borderId="48" xfId="2" applyNumberFormat="1" applyFont="1" applyFill="1" applyBorder="1" applyAlignment="1">
      <alignment horizontal="right"/>
    </xf>
    <xf numFmtId="168" fontId="13" fillId="43" borderId="87" xfId="2" applyNumberFormat="1" applyFont="1" applyFill="1" applyBorder="1" applyAlignment="1">
      <alignment horizontal="left" wrapText="1"/>
    </xf>
    <xf numFmtId="168" fontId="13" fillId="39" borderId="87" xfId="2" applyNumberFormat="1" applyFont="1" applyFill="1" applyBorder="1" applyAlignment="1">
      <alignment horizontal="left" wrapText="1"/>
    </xf>
    <xf numFmtId="168" fontId="85" fillId="0" borderId="0" xfId="2" applyNumberFormat="1" applyFont="1" applyAlignment="1">
      <alignment horizontal="left" wrapText="1"/>
    </xf>
    <xf numFmtId="10" fontId="13" fillId="0" borderId="151" xfId="2" applyNumberFormat="1" applyFont="1" applyBorder="1" applyAlignment="1">
      <alignment wrapText="1"/>
    </xf>
    <xf numFmtId="3" fontId="59" fillId="19" borderId="49" xfId="2" applyNumberFormat="1" applyFont="1" applyFill="1" applyBorder="1" applyAlignment="1">
      <alignment wrapText="1"/>
    </xf>
    <xf numFmtId="0" fontId="59" fillId="19" borderId="50" xfId="2" applyFont="1" applyFill="1" applyBorder="1" applyAlignment="1">
      <alignment wrapText="1"/>
    </xf>
    <xf numFmtId="10" fontId="59" fillId="19" borderId="87" xfId="2" applyNumberFormat="1" applyFont="1" applyFill="1" applyBorder="1" applyAlignment="1">
      <alignment wrapText="1"/>
    </xf>
    <xf numFmtId="9" fontId="16" fillId="19" borderId="0" xfId="2" applyNumberFormat="1" applyFont="1" applyFill="1"/>
    <xf numFmtId="3" fontId="80" fillId="4" borderId="115" xfId="0" applyNumberFormat="1" applyFont="1" applyFill="1" applyBorder="1" applyAlignment="1">
      <alignment horizontal="right"/>
    </xf>
    <xf numFmtId="167" fontId="24" fillId="19" borderId="138" xfId="2" applyNumberFormat="1" applyFont="1" applyFill="1" applyBorder="1" applyAlignment="1">
      <alignment horizontal="center"/>
    </xf>
    <xf numFmtId="167" fontId="32" fillId="19" borderId="138" xfId="2" applyNumberFormat="1" applyFont="1" applyFill="1" applyBorder="1" applyAlignment="1">
      <alignment horizontal="center"/>
    </xf>
    <xf numFmtId="167" fontId="18" fillId="19" borderId="138" xfId="2" applyNumberFormat="1" applyFont="1" applyFill="1" applyBorder="1" applyAlignment="1">
      <alignment horizontal="center"/>
    </xf>
    <xf numFmtId="167" fontId="69" fillId="19" borderId="149" xfId="2" applyNumberFormat="1" applyFont="1" applyFill="1" applyBorder="1" applyAlignment="1">
      <alignment horizontal="center"/>
    </xf>
    <xf numFmtId="3" fontId="27" fillId="19" borderId="48" xfId="2" applyNumberFormat="1" applyFont="1" applyFill="1" applyBorder="1" applyAlignment="1">
      <alignment horizontal="right"/>
    </xf>
    <xf numFmtId="3" fontId="87" fillId="2" borderId="114" xfId="0" applyNumberFormat="1" applyFont="1" applyFill="1" applyBorder="1" applyAlignment="1">
      <alignment horizontal="centerContinuous" wrapText="1"/>
    </xf>
    <xf numFmtId="166" fontId="88" fillId="19" borderId="1" xfId="0" applyNumberFormat="1" applyFont="1" applyFill="1" applyBorder="1"/>
    <xf numFmtId="0" fontId="45" fillId="0" borderId="134" xfId="0" applyFont="1" applyBorder="1" applyAlignment="1">
      <alignment horizontal="left" vertical="center" wrapText="1"/>
    </xf>
    <xf numFmtId="0" fontId="45" fillId="0" borderId="89" xfId="0" applyFont="1" applyBorder="1" applyAlignment="1">
      <alignment horizontal="left" vertical="center" wrapText="1"/>
    </xf>
    <xf numFmtId="0" fontId="48" fillId="0" borderId="1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3" fontId="17" fillId="0" borderId="135" xfId="0" applyNumberFormat="1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17" fillId="12" borderId="0" xfId="2" applyFont="1" applyFill="1" applyAlignment="1">
      <alignment horizontal="center"/>
    </xf>
    <xf numFmtId="0" fontId="13" fillId="12" borderId="136" xfId="2" applyFont="1" applyFill="1" applyBorder="1" applyAlignment="1">
      <alignment horizontal="center"/>
    </xf>
    <xf numFmtId="3" fontId="24" fillId="14" borderId="1" xfId="0" applyNumberFormat="1" applyFont="1" applyFill="1" applyBorder="1" applyAlignment="1">
      <alignment horizontal="center"/>
    </xf>
    <xf numFmtId="3" fontId="24" fillId="14" borderId="2" xfId="0" applyNumberFormat="1" applyFont="1" applyFill="1" applyBorder="1" applyAlignment="1">
      <alignment horizontal="center"/>
    </xf>
    <xf numFmtId="3" fontId="24" fillId="14" borderId="3" xfId="0" applyNumberFormat="1" applyFont="1" applyFill="1" applyBorder="1" applyAlignment="1">
      <alignment horizontal="center"/>
    </xf>
    <xf numFmtId="3" fontId="32" fillId="3" borderId="1" xfId="0" applyNumberFormat="1" applyFont="1" applyFill="1" applyBorder="1" applyAlignment="1">
      <alignment horizontal="center"/>
    </xf>
    <xf numFmtId="3" fontId="32" fillId="3" borderId="2" xfId="0" applyNumberFormat="1" applyFont="1" applyFill="1" applyBorder="1" applyAlignment="1">
      <alignment horizontal="center"/>
    </xf>
    <xf numFmtId="3" fontId="32" fillId="3" borderId="3" xfId="0" applyNumberFormat="1" applyFont="1" applyFill="1" applyBorder="1" applyAlignment="1">
      <alignment horizontal="center"/>
    </xf>
    <xf numFmtId="3" fontId="18" fillId="10" borderId="1" xfId="0" applyNumberFormat="1" applyFont="1" applyFill="1" applyBorder="1" applyAlignment="1">
      <alignment horizontal="center"/>
    </xf>
    <xf numFmtId="3" fontId="18" fillId="10" borderId="2" xfId="0" applyNumberFormat="1" applyFont="1" applyFill="1" applyBorder="1" applyAlignment="1">
      <alignment horizontal="center"/>
    </xf>
    <xf numFmtId="3" fontId="18" fillId="10" borderId="3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center"/>
    </xf>
    <xf numFmtId="3" fontId="27" fillId="2" borderId="3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0" fillId="0" borderId="21" xfId="0" applyBorder="1" applyAlignment="1"/>
    <xf numFmtId="0" fontId="51" fillId="0" borderId="0" xfId="0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4" fillId="4" borderId="4" xfId="0" applyFont="1" applyFill="1" applyBorder="1" applyAlignment="1">
      <alignment horizontal="center"/>
    </xf>
    <xf numFmtId="0" fontId="44" fillId="4" borderId="6" xfId="0" applyFont="1" applyFill="1" applyBorder="1" applyAlignment="1">
      <alignment horizontal="center"/>
    </xf>
    <xf numFmtId="0" fontId="44" fillId="4" borderId="7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13" fillId="2" borderId="90" xfId="0" applyFont="1" applyFill="1" applyBorder="1" applyAlignment="1">
      <alignment horizontal="center"/>
    </xf>
    <xf numFmtId="0" fontId="13" fillId="2" borderId="91" xfId="0" applyFont="1" applyFill="1" applyBorder="1" applyAlignment="1">
      <alignment horizontal="center"/>
    </xf>
    <xf numFmtId="0" fontId="62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readingOrder="1"/>
    </xf>
    <xf numFmtId="0" fontId="0" fillId="0" borderId="0" xfId="0" applyAlignment="1">
      <alignment readingOrder="1"/>
    </xf>
    <xf numFmtId="0" fontId="20" fillId="3" borderId="99" xfId="0" applyFont="1" applyFill="1" applyBorder="1" applyAlignment="1">
      <alignment horizontal="center"/>
    </xf>
    <xf numFmtId="0" fontId="20" fillId="3" borderId="100" xfId="0" applyFont="1" applyFill="1" applyBorder="1" applyAlignment="1">
      <alignment horizontal="center"/>
    </xf>
    <xf numFmtId="0" fontId="20" fillId="3" borderId="101" xfId="0" applyFont="1" applyFill="1" applyBorder="1" applyAlignment="1">
      <alignment horizontal="center"/>
    </xf>
    <xf numFmtId="0" fontId="44" fillId="4" borderId="99" xfId="0" applyFont="1" applyFill="1" applyBorder="1" applyAlignment="1">
      <alignment horizontal="center"/>
    </xf>
    <xf numFmtId="0" fontId="44" fillId="4" borderId="100" xfId="0" applyFont="1" applyFill="1" applyBorder="1" applyAlignment="1">
      <alignment horizontal="center"/>
    </xf>
    <xf numFmtId="0" fontId="44" fillId="4" borderId="101" xfId="0" applyFont="1" applyFill="1" applyBorder="1" applyAlignment="1">
      <alignment horizontal="center"/>
    </xf>
    <xf numFmtId="0" fontId="14" fillId="2" borderId="99" xfId="0" applyFont="1" applyFill="1" applyBorder="1" applyAlignment="1">
      <alignment horizontal="center"/>
    </xf>
    <xf numFmtId="0" fontId="14" fillId="2" borderId="100" xfId="0" applyFont="1" applyFill="1" applyBorder="1" applyAlignment="1">
      <alignment horizontal="center"/>
    </xf>
    <xf numFmtId="0" fontId="14" fillId="2" borderId="101" xfId="0" applyFont="1" applyFill="1" applyBorder="1" applyAlignment="1">
      <alignment horizontal="center"/>
    </xf>
    <xf numFmtId="0" fontId="62" fillId="0" borderId="0" xfId="0" applyFont="1" applyBorder="1" applyAlignment="1">
      <alignment horizontal="left" vertical="center" readingOrder="1"/>
    </xf>
    <xf numFmtId="0" fontId="9" fillId="0" borderId="0" xfId="0" applyFont="1" applyBorder="1" applyAlignment="1">
      <alignment horizontal="left" readingOrder="1"/>
    </xf>
    <xf numFmtId="0" fontId="0" fillId="0" borderId="0" xfId="0" applyBorder="1" applyAlignment="1">
      <alignment readingOrder="1"/>
    </xf>
    <xf numFmtId="0" fontId="20" fillId="2" borderId="99" xfId="0" applyFont="1" applyFill="1" applyBorder="1" applyAlignment="1">
      <alignment horizontal="center"/>
    </xf>
    <xf numFmtId="0" fontId="20" fillId="2" borderId="100" xfId="0" applyFont="1" applyFill="1" applyBorder="1" applyAlignment="1">
      <alignment horizontal="center"/>
    </xf>
    <xf numFmtId="0" fontId="20" fillId="2" borderId="101" xfId="0" applyFont="1" applyFill="1" applyBorder="1" applyAlignment="1">
      <alignment horizontal="center"/>
    </xf>
  </cellXfs>
  <cellStyles count="4">
    <cellStyle name="Prozent" xfId="1" builtinId="5"/>
    <cellStyle name="Standard" xfId="0" builtinId="0"/>
    <cellStyle name="Standard 2" xfId="2" xr:uid="{00000000-0005-0000-0000-000002000000}"/>
    <cellStyle name="Standard_Stickstoff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462D8"/>
      <color rgb="FF66FF33"/>
      <color rgb="FF9DE79D"/>
      <color rgb="FF0033CC"/>
      <color rgb="FF3399FF"/>
      <color rgb="FF008000"/>
      <color rgb="FF66CCFF"/>
      <color rgb="FFB0EE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8.xml"/><Relationship Id="rId18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193548966675"/>
          <c:y val="0.2653070720730546"/>
          <c:w val="0.65627506950963699"/>
          <c:h val="0.54290375233566723"/>
        </c:manualLayout>
      </c:layout>
      <c:lineChart>
        <c:grouping val="standard"/>
        <c:varyColors val="0"/>
        <c:ser>
          <c:idx val="1"/>
          <c:order val="0"/>
          <c:tx>
            <c:strRef>
              <c:f>' akt.Quartal NPKCaO-gesamt'!$A$8:$B$8</c:f>
              <c:strCache>
                <c:ptCount val="2"/>
                <c:pt idx="0">
                  <c:v>Kalk </c:v>
                </c:pt>
                <c:pt idx="1">
                  <c:v>CaO</c:v>
                </c:pt>
              </c:strCache>
            </c:strRef>
          </c:tx>
          <c:spPr>
            <a:ln w="444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solidFill>
                <a:srgbClr val="008000"/>
              </a:solidFill>
            </c:spPr>
          </c:marker>
          <c:cat>
            <c:strRef>
              <c:f>' akt.Quartal NPKCaO-gesamt'!$C$4:$M$4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 akt.Quartal NPKCaO-gesamt'!$C$8:$M$8</c:f>
              <c:numCache>
                <c:formatCode>#,##0</c:formatCode>
                <c:ptCount val="11"/>
                <c:pt idx="0">
                  <c:v>409866</c:v>
                </c:pt>
                <c:pt idx="1">
                  <c:v>399198</c:v>
                </c:pt>
                <c:pt idx="2">
                  <c:v>416548</c:v>
                </c:pt>
                <c:pt idx="3">
                  <c:v>439125</c:v>
                </c:pt>
                <c:pt idx="4">
                  <c:v>326592</c:v>
                </c:pt>
                <c:pt idx="5">
                  <c:v>418982</c:v>
                </c:pt>
                <c:pt idx="6">
                  <c:v>339507</c:v>
                </c:pt>
                <c:pt idx="7">
                  <c:v>407111</c:v>
                </c:pt>
                <c:pt idx="8">
                  <c:v>314670</c:v>
                </c:pt>
                <c:pt idx="9">
                  <c:v>405284</c:v>
                </c:pt>
                <c:pt idx="10">
                  <c:v>407291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9-4C88-8C7E-4559DA41639D}"/>
            </c:ext>
          </c:extLst>
        </c:ser>
        <c:ser>
          <c:idx val="0"/>
          <c:order val="1"/>
          <c:tx>
            <c:strRef>
              <c:f>' akt.Quartal NPKCaO-gesamt'!$A$5:$B$5</c:f>
              <c:strCache>
                <c:ptCount val="2"/>
                <c:pt idx="0">
                  <c:v>Stickstoff </c:v>
                </c:pt>
                <c:pt idx="1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cat>
            <c:strRef>
              <c:f>' akt.Quartal NPKCaO-gesamt'!$C$4:$M$4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 akt.Quartal NPKCaO-gesamt'!$C$5:$M$5</c:f>
              <c:numCache>
                <c:formatCode>#,##0</c:formatCode>
                <c:ptCount val="11"/>
                <c:pt idx="0">
                  <c:v>309543</c:v>
                </c:pt>
                <c:pt idx="1">
                  <c:v>350121</c:v>
                </c:pt>
                <c:pt idx="2">
                  <c:v>405525</c:v>
                </c:pt>
                <c:pt idx="3">
                  <c:v>388608</c:v>
                </c:pt>
                <c:pt idx="4">
                  <c:v>342548</c:v>
                </c:pt>
                <c:pt idx="5">
                  <c:v>426948</c:v>
                </c:pt>
                <c:pt idx="6">
                  <c:v>376909</c:v>
                </c:pt>
                <c:pt idx="7">
                  <c:v>279807</c:v>
                </c:pt>
                <c:pt idx="8">
                  <c:v>283891</c:v>
                </c:pt>
                <c:pt idx="9">
                  <c:v>317758</c:v>
                </c:pt>
                <c:pt idx="10">
                  <c:v>283797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9-4C88-8C7E-4559DA41639D}"/>
            </c:ext>
          </c:extLst>
        </c:ser>
        <c:ser>
          <c:idx val="3"/>
          <c:order val="2"/>
          <c:tx>
            <c:strRef>
              <c:f>' akt.Quartal NPKCaO-gesamt'!$A$7:$B$7</c:f>
              <c:strCache>
                <c:ptCount val="2"/>
                <c:pt idx="0">
                  <c:v>Kali </c:v>
                </c:pt>
                <c:pt idx="1">
                  <c:v>K2O</c:v>
                </c:pt>
              </c:strCache>
            </c:strRef>
          </c:tx>
          <c:spPr>
            <a:ln w="444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 akt.Quartal NPKCaO-gesamt'!$C$4:$M$4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 akt.Quartal NPKCaO-gesamt'!$C$7:$M$7</c:f>
              <c:numCache>
                <c:formatCode>#,##0</c:formatCode>
                <c:ptCount val="11"/>
                <c:pt idx="0">
                  <c:v>79756</c:v>
                </c:pt>
                <c:pt idx="1">
                  <c:v>90314</c:v>
                </c:pt>
                <c:pt idx="2">
                  <c:v>99038</c:v>
                </c:pt>
                <c:pt idx="3">
                  <c:v>110943</c:v>
                </c:pt>
                <c:pt idx="4">
                  <c:v>113433</c:v>
                </c:pt>
                <c:pt idx="5">
                  <c:v>123319</c:v>
                </c:pt>
                <c:pt idx="6">
                  <c:v>123681</c:v>
                </c:pt>
                <c:pt idx="7">
                  <c:v>98461</c:v>
                </c:pt>
                <c:pt idx="8">
                  <c:v>103034</c:v>
                </c:pt>
                <c:pt idx="9">
                  <c:v>133878</c:v>
                </c:pt>
                <c:pt idx="10">
                  <c:v>92547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9-4C88-8C7E-4559DA41639D}"/>
            </c:ext>
          </c:extLst>
        </c:ser>
        <c:ser>
          <c:idx val="2"/>
          <c:order val="3"/>
          <c:tx>
            <c:strRef>
              <c:f>' akt.Quartal NPKCaO-gesamt'!$A$6:$B$6</c:f>
              <c:strCache>
                <c:ptCount val="2"/>
                <c:pt idx="0">
                  <c:v>Phosphat </c:v>
                </c:pt>
                <c:pt idx="1">
                  <c:v>P2O5</c:v>
                </c:pt>
              </c:strCache>
            </c:strRef>
          </c:tx>
          <c:spPr>
            <a:ln w="60325">
              <a:solidFill>
                <a:srgbClr val="FFFF00"/>
              </a:solidFill>
              <a:prstDash val="dash"/>
            </a:ln>
          </c:spPr>
          <c:cat>
            <c:strRef>
              <c:f>' akt.Quartal NPKCaO-gesamt'!$C$4:$M$4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 akt.Quartal NPKCaO-gesamt'!$C$6:$M$6</c:f>
              <c:numCache>
                <c:formatCode>#,##0</c:formatCode>
                <c:ptCount val="11"/>
                <c:pt idx="0">
                  <c:v>38049</c:v>
                </c:pt>
                <c:pt idx="1">
                  <c:v>48727</c:v>
                </c:pt>
                <c:pt idx="2">
                  <c:v>93440</c:v>
                </c:pt>
                <c:pt idx="3">
                  <c:v>43499</c:v>
                </c:pt>
                <c:pt idx="4">
                  <c:v>49293</c:v>
                </c:pt>
                <c:pt idx="5">
                  <c:v>34560</c:v>
                </c:pt>
                <c:pt idx="6">
                  <c:v>54511</c:v>
                </c:pt>
                <c:pt idx="7">
                  <c:v>33895</c:v>
                </c:pt>
                <c:pt idx="8">
                  <c:v>55465</c:v>
                </c:pt>
                <c:pt idx="9">
                  <c:v>47069</c:v>
                </c:pt>
                <c:pt idx="10">
                  <c:v>29923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D9-4C88-8C7E-4559DA41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53376"/>
        <c:axId val="213654912"/>
      </c:lineChart>
      <c:catAx>
        <c:axId val="2136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654912"/>
        <c:crosses val="autoZero"/>
        <c:auto val="1"/>
        <c:lblAlgn val="ctr"/>
        <c:lblOffset val="100"/>
        <c:noMultiLvlLbl val="0"/>
      </c:catAx>
      <c:valAx>
        <c:axId val="21365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65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1952399152244"/>
          <c:y val="0.34426292659441715"/>
          <c:w val="0.19557851551073732"/>
          <c:h val="0.38661273105642879"/>
        </c:manualLayout>
      </c:layout>
      <c:overlay val="0"/>
      <c:spPr>
        <a:ln w="15875">
          <a:solidFill>
            <a:schemeClr val="tx1"/>
          </a:solidFill>
        </a:ln>
      </c:spPr>
      <c:txPr>
        <a:bodyPr/>
        <a:lstStyle/>
        <a:p>
          <a:pPr>
            <a:defRPr sz="12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N-, P</a:t>
            </a:r>
            <a:r>
              <a:rPr lang="de-DE" sz="24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de-DE" sz="24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-, K</a:t>
            </a:r>
            <a:r>
              <a:rPr lang="de-DE" sz="24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O-, CaO-Düngemittelabsatz in Deutschland</a:t>
            </a:r>
          </a:p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e-DE" sz="24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IV. Quartal 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2020 zu 2021</a:t>
            </a:r>
          </a:p>
        </c:rich>
      </c:tx>
      <c:layout>
        <c:manualLayout>
          <c:xMode val="edge"/>
          <c:yMode val="edge"/>
          <c:x val="0.16383759072369478"/>
          <c:y val="2.2624506842305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7922861606046"/>
          <c:y val="0.25818116171408223"/>
          <c:w val="0.78640949243127078"/>
          <c:h val="0.5141849338556298"/>
        </c:manualLayout>
      </c:layout>
      <c:barChart>
        <c:barDir val="col"/>
        <c:grouping val="clustered"/>
        <c:varyColors val="0"/>
        <c:ser>
          <c:idx val="0"/>
          <c:order val="0"/>
          <c:tx>
            <c:v>Vorjahr</c:v>
          </c:tx>
          <c:spPr>
            <a:pattFill prst="smGrid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 akt.Quartal NPKCaO-gesamt'!$A$5:$A$8</c:f>
              <c:strCache>
                <c:ptCount val="4"/>
                <c:pt idx="0">
                  <c:v>Stickstoff </c:v>
                </c:pt>
                <c:pt idx="1">
                  <c:v>Phosphat </c:v>
                </c:pt>
                <c:pt idx="2">
                  <c:v>Kali </c:v>
                </c:pt>
                <c:pt idx="3">
                  <c:v>Kalk </c:v>
                </c:pt>
              </c:strCache>
            </c:strRef>
          </c:cat>
          <c:val>
            <c:numRef>
              <c:f>' akt.Quartal NPKCaO-gesamt'!$L$5:$L$8</c:f>
              <c:numCache>
                <c:formatCode>#,##0</c:formatCode>
                <c:ptCount val="4"/>
                <c:pt idx="0">
                  <c:v>317758</c:v>
                </c:pt>
                <c:pt idx="1">
                  <c:v>47069</c:v>
                </c:pt>
                <c:pt idx="2">
                  <c:v>133878</c:v>
                </c:pt>
                <c:pt idx="3">
                  <c:v>405284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0-44A6-A4C1-37D77B8C18B1}"/>
            </c:ext>
          </c:extLst>
        </c:ser>
        <c:ser>
          <c:idx val="1"/>
          <c:order val="1"/>
          <c:tx>
            <c:strRef>
              <c:f>' akt.Quartal NPKCaO-gesamt'!$M$4</c:f>
              <c:strCache>
                <c:ptCount val="1"/>
                <c:pt idx="0">
                  <c:v>2021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339933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339933"/>
              </a:solidFill>
              <a:prstDash val="solid"/>
            </a:ln>
          </c:spPr>
          <c:invertIfNegative val="0"/>
          <c:cat>
            <c:strRef>
              <c:f>' akt.Quartal NPKCaO-gesamt'!$A$5:$A$8</c:f>
              <c:strCache>
                <c:ptCount val="4"/>
                <c:pt idx="0">
                  <c:v>Stickstoff </c:v>
                </c:pt>
                <c:pt idx="1">
                  <c:v>Phosphat </c:v>
                </c:pt>
                <c:pt idx="2">
                  <c:v>Kali </c:v>
                </c:pt>
                <c:pt idx="3">
                  <c:v>Kalk </c:v>
                </c:pt>
              </c:strCache>
            </c:strRef>
          </c:cat>
          <c:val>
            <c:numRef>
              <c:f>' akt.Quartal NPKCaO-gesamt'!$M$5:$M$8</c:f>
              <c:numCache>
                <c:formatCode>#,##0</c:formatCode>
                <c:ptCount val="4"/>
                <c:pt idx="0">
                  <c:v>283797</c:v>
                </c:pt>
                <c:pt idx="1">
                  <c:v>29923</c:v>
                </c:pt>
                <c:pt idx="2">
                  <c:v>92547</c:v>
                </c:pt>
                <c:pt idx="3">
                  <c:v>407291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0-44A6-A4C1-37D77B8C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22624"/>
        <c:axId val="213724160"/>
      </c:barChart>
      <c:catAx>
        <c:axId val="2137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724160"/>
        <c:crosses val="autoZero"/>
        <c:auto val="1"/>
        <c:lblAlgn val="ctr"/>
        <c:lblOffset val="100"/>
        <c:tickMarkSkip val="1"/>
        <c:noMultiLvlLbl val="0"/>
      </c:catAx>
      <c:valAx>
        <c:axId val="21372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300" b="1" i="0" u="none" strike="noStrike" baseline="0">
                    <a:solidFill>
                      <a:srgbClr val="0000FF"/>
                    </a:solidFill>
                    <a:latin typeface="Arial"/>
                    <a:cs typeface="Arial"/>
                  </a:rPr>
                  <a:t>t </a:t>
                </a:r>
                <a:r>
                  <a:rPr lang="de-DE" sz="1400" b="1" i="0" u="none" strike="noStrike" baseline="0">
                    <a:solidFill>
                      <a:srgbClr val="0000FF"/>
                    </a:solidFill>
                    <a:latin typeface="Arial"/>
                    <a:cs typeface="Arial"/>
                  </a:rPr>
                  <a:t>Nährstoff</a:t>
                </a:r>
              </a:p>
            </c:rich>
          </c:tx>
          <c:layout>
            <c:manualLayout>
              <c:xMode val="edge"/>
              <c:yMode val="edge"/>
              <c:x val="6.3037078111714911E-2"/>
              <c:y val="0.156994833193020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722624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82706766917291"/>
          <c:y val="0.93442622950819665"/>
          <c:w val="0.2879699248120301"/>
          <c:h val="4.1614123581336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Veränderung des Düngemittelabsatzes in  Deutschland  im </a:t>
            </a:r>
            <a:r>
              <a:rPr lang="de-DE" sz="24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IV. Quartal 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2020 zu 2019</a:t>
            </a:r>
          </a:p>
        </c:rich>
      </c:tx>
      <c:layout>
        <c:manualLayout>
          <c:xMode val="edge"/>
          <c:yMode val="edge"/>
          <c:x val="0.15597006010991843"/>
          <c:y val="2.8679359242531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13265565884528E-2"/>
          <c:y val="0.26360502234517985"/>
          <c:w val="0.91592118083901719"/>
          <c:h val="0.601517721870132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8100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C6-4E80-A65E-F114CE5C3F33}"/>
              </c:ext>
            </c:extLst>
          </c:dPt>
          <c:dPt>
            <c:idx val="1"/>
            <c:invertIfNegative val="0"/>
            <c:bubble3D val="0"/>
            <c:spPr>
              <a:solidFill>
                <a:srgbClr val="B6E75F"/>
              </a:solidFill>
              <a:ln w="38100">
                <a:solidFill>
                  <a:srgbClr val="6633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C6-4E80-A65E-F114CE5C3F3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C6-4E80-A65E-F114CE5C3F33}"/>
              </c:ext>
            </c:extLst>
          </c:dPt>
          <c:dPt>
            <c:idx val="3"/>
            <c:invertIfNegative val="0"/>
            <c:bubble3D val="0"/>
            <c:spPr>
              <a:solidFill>
                <a:srgbClr val="C2E6F6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C6-4E80-A65E-F114CE5C3F3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6C6-4E80-A65E-F114CE5C3F33}"/>
              </c:ext>
            </c:extLst>
          </c:dPt>
          <c:dLbls>
            <c:dLbl>
              <c:idx val="0"/>
              <c:layout>
                <c:manualLayout>
                  <c:x val="1.3171618946612464E-3"/>
                  <c:y val="-2.18324376119651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6-4E80-A65E-F114CE5C3F33}"/>
                </c:ext>
              </c:extLst>
            </c:dLbl>
            <c:dLbl>
              <c:idx val="1"/>
              <c:layout>
                <c:manualLayout>
                  <c:x val="6.9288651921149669E-4"/>
                  <c:y val="-2.51218597675290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6-4E80-A65E-F114CE5C3F33}"/>
                </c:ext>
              </c:extLst>
            </c:dLbl>
            <c:dLbl>
              <c:idx val="2"/>
              <c:layout>
                <c:manualLayout>
                  <c:x val="-1.7196877741286734E-3"/>
                  <c:y val="-1.7845269341332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6-4E80-A65E-F114CE5C3F33}"/>
                </c:ext>
              </c:extLst>
            </c:dLbl>
            <c:dLbl>
              <c:idx val="3"/>
              <c:layout>
                <c:manualLayout>
                  <c:x val="-1.8633625203131464E-3"/>
                  <c:y val="-3.7605465983418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6-4E80-A65E-F114CE5C3F33}"/>
                </c:ext>
              </c:extLst>
            </c:dLbl>
            <c:dLbl>
              <c:idx val="4"/>
              <c:layout>
                <c:manualLayout>
                  <c:x val="3.9134161778849627E-4"/>
                  <c:y val="-3.4409198850143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C6-4E80-A65E-F114CE5C3F33}"/>
                </c:ext>
              </c:extLst>
            </c:dLbl>
            <c:spPr>
              <a:solidFill>
                <a:srgbClr val="FFFF00"/>
              </a:solidFill>
              <a:ln w="25400">
                <a:solidFill>
                  <a:srgbClr val="0000FF"/>
                </a:solidFill>
                <a:prstDash val="solid"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akt.Quartal NPKCaO-gesamt'!$A$5:$A$9</c:f>
              <c:strCache>
                <c:ptCount val="5"/>
                <c:pt idx="0">
                  <c:v>Stickstoff </c:v>
                </c:pt>
                <c:pt idx="1">
                  <c:v>Phosphat </c:v>
                </c:pt>
                <c:pt idx="2">
                  <c:v>Kali </c:v>
                </c:pt>
                <c:pt idx="3">
                  <c:v>Kalk </c:v>
                </c:pt>
                <c:pt idx="4">
                  <c:v>Gesamt</c:v>
                </c:pt>
              </c:strCache>
            </c:strRef>
          </c:cat>
          <c:val>
            <c:numRef>
              <c:f>' akt.Quartal NPKCaO-gesamt'!$O$5:$O$9</c:f>
              <c:numCache>
                <c:formatCode>#,##0</c:formatCode>
                <c:ptCount val="5"/>
                <c:pt idx="0">
                  <c:v>-10.687693150133114</c:v>
                </c:pt>
                <c:pt idx="1">
                  <c:v>-36.427372580679432</c:v>
                </c:pt>
                <c:pt idx="2">
                  <c:v>-30.872137319051674</c:v>
                </c:pt>
                <c:pt idx="3">
                  <c:v>0.49520829837841518</c:v>
                </c:pt>
                <c:pt idx="4">
                  <c:v>-10.003550928163946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C6-4E80-A65E-F114CE5C3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55616"/>
        <c:axId val="213877888"/>
      </c:barChart>
      <c:catAx>
        <c:axId val="2138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8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7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% </a:t>
                </a:r>
              </a:p>
            </c:rich>
          </c:tx>
          <c:layout>
            <c:manualLayout>
              <c:xMode val="edge"/>
              <c:yMode val="edge"/>
              <c:x val="4.163902267957633E-2"/>
              <c:y val="0.164414067530898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385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Düngemittelabsatz in Deutschland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</a:t>
            </a:r>
            <a:r>
              <a:rPr lang="de-DE" sz="24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IV. Quartal</a:t>
            </a:r>
            <a:r>
              <a:rPr lang="de-DE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2011 - 2021</a:t>
            </a:r>
          </a:p>
        </c:rich>
      </c:tx>
      <c:layout>
        <c:manualLayout>
          <c:xMode val="edge"/>
          <c:yMode val="edge"/>
          <c:x val="0.20984306649168852"/>
          <c:y val="1.3479355689675846E-2"/>
        </c:manualLayout>
      </c:layout>
      <c:overlay val="0"/>
      <c:spPr>
        <a:noFill/>
        <a:ln w="38100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54413072842882"/>
          <c:y val="0.2435004352454278"/>
          <c:w val="0.81236251196025244"/>
          <c:h val="0.59589718791451418"/>
        </c:manualLayout>
      </c:layout>
      <c:barChart>
        <c:barDir val="col"/>
        <c:grouping val="clustered"/>
        <c:varyColors val="0"/>
        <c:ser>
          <c:idx val="6"/>
          <c:order val="0"/>
          <c:tx>
            <c:v>2011</c:v>
          </c:tx>
          <c:invertIfNegative val="0"/>
          <c:cat>
            <c:strRef>
              <c:f>' akt.Quartal NPKCaO-gesamt'!$A$5:$A$8</c:f>
              <c:strCache>
                <c:ptCount val="4"/>
                <c:pt idx="0">
                  <c:v>Stickstoff </c:v>
                </c:pt>
                <c:pt idx="1">
                  <c:v>Phosphat </c:v>
                </c:pt>
                <c:pt idx="2">
                  <c:v>Kali </c:v>
                </c:pt>
                <c:pt idx="3">
                  <c:v>Kalk </c:v>
                </c:pt>
              </c:strCache>
            </c:strRef>
          </c:cat>
          <c:val>
            <c:numRef>
              <c:f>' akt.Quartal NPKCaO-gesamt'!$C$5:$C$8</c:f>
              <c:numCache>
                <c:formatCode>#,##0</c:formatCode>
                <c:ptCount val="4"/>
                <c:pt idx="0">
                  <c:v>309543</c:v>
                </c:pt>
                <c:pt idx="1">
                  <c:v>38049</c:v>
                </c:pt>
                <c:pt idx="2">
                  <c:v>79756</c:v>
                </c:pt>
                <c:pt idx="3">
                  <c:v>409866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A1A-902B-A51EF4E634B3}"/>
            </c:ext>
          </c:extLst>
        </c:ser>
        <c:ser>
          <c:idx val="0"/>
          <c:order val="1"/>
          <c:tx>
            <c:strRef>
              <c:f>' akt.Quartal NPKCaO-gesamt'!$D$4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(' akt.Quartal NPKCaO-gesamt'!$D$5,' akt.Quartal NPKCaO-gesamt'!$D$6,' akt.Quartal NPKCaO-gesamt'!$D$7,' akt.Quartal NPKCaO-gesamt'!$D$8)</c:f>
              <c:numCache>
                <c:formatCode>#,##0</c:formatCode>
                <c:ptCount val="4"/>
                <c:pt idx="0">
                  <c:v>350121</c:v>
                </c:pt>
                <c:pt idx="1">
                  <c:v>48727</c:v>
                </c:pt>
                <c:pt idx="2">
                  <c:v>90314</c:v>
                </c:pt>
                <c:pt idx="3">
                  <c:v>399198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2-4A1A-902B-A51EF4E634B3}"/>
            </c:ext>
          </c:extLst>
        </c:ser>
        <c:ser>
          <c:idx val="5"/>
          <c:order val="2"/>
          <c:tx>
            <c:strRef>
              <c:f>' akt.Quartal NPKCaO-gesamt'!$E$4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 akt.Quartal NPKCaO-gesamt'!$A$5:$A$8</c:f>
              <c:strCache>
                <c:ptCount val="4"/>
                <c:pt idx="0">
                  <c:v>Stickstoff </c:v>
                </c:pt>
                <c:pt idx="1">
                  <c:v>Phosphat </c:v>
                </c:pt>
                <c:pt idx="2">
                  <c:v>Kali </c:v>
                </c:pt>
                <c:pt idx="3">
                  <c:v>Kalk </c:v>
                </c:pt>
              </c:strCache>
            </c:strRef>
          </c:cat>
          <c:val>
            <c:numRef>
              <c:f>' akt.Quartal NPKCaO-gesamt'!$E$5:$E$8</c:f>
              <c:numCache>
                <c:formatCode>#,##0</c:formatCode>
                <c:ptCount val="4"/>
                <c:pt idx="0">
                  <c:v>405525</c:v>
                </c:pt>
                <c:pt idx="1">
                  <c:v>93440</c:v>
                </c:pt>
                <c:pt idx="2">
                  <c:v>99038</c:v>
                </c:pt>
                <c:pt idx="3">
                  <c:v>416548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A1A-902B-A51EF4E634B3}"/>
            </c:ext>
          </c:extLst>
        </c:ser>
        <c:ser>
          <c:idx val="8"/>
          <c:order val="3"/>
          <c:tx>
            <c:v>2014</c:v>
          </c:tx>
          <c:invertIfNegative val="0"/>
          <c:val>
            <c:numRef>
              <c:f>' akt.Quartal NPKCaO-gesamt'!$F$5:$F$8</c:f>
              <c:numCache>
                <c:formatCode>#,##0</c:formatCode>
                <c:ptCount val="4"/>
                <c:pt idx="0">
                  <c:v>388608</c:v>
                </c:pt>
                <c:pt idx="1">
                  <c:v>43499</c:v>
                </c:pt>
                <c:pt idx="2">
                  <c:v>110943</c:v>
                </c:pt>
                <c:pt idx="3">
                  <c:v>439125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02-4A1A-902B-A51EF4E634B3}"/>
            </c:ext>
          </c:extLst>
        </c:ser>
        <c:ser>
          <c:idx val="1"/>
          <c:order val="4"/>
          <c:tx>
            <c:strRef>
              <c:f>' akt.Quartal NPKCaO-gesamt'!$G$4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 akt.Quartal NPKCaO-gesamt'!$G$5:$G$8</c:f>
              <c:numCache>
                <c:formatCode>#,##0</c:formatCode>
                <c:ptCount val="4"/>
                <c:pt idx="0">
                  <c:v>342548</c:v>
                </c:pt>
                <c:pt idx="1">
                  <c:v>49293</c:v>
                </c:pt>
                <c:pt idx="2">
                  <c:v>113433</c:v>
                </c:pt>
                <c:pt idx="3">
                  <c:v>326592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A1A-902B-A51EF4E634B3}"/>
            </c:ext>
          </c:extLst>
        </c:ser>
        <c:ser>
          <c:idx val="2"/>
          <c:order val="5"/>
          <c:tx>
            <c:strRef>
              <c:f>' akt.Quartal NPKCaO-gesamt'!$H$4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 akt.Quartal NPKCaO-gesamt'!$H$5:$H$8</c:f>
              <c:numCache>
                <c:formatCode>#,##0</c:formatCode>
                <c:ptCount val="4"/>
                <c:pt idx="0">
                  <c:v>426948</c:v>
                </c:pt>
                <c:pt idx="1">
                  <c:v>34560</c:v>
                </c:pt>
                <c:pt idx="2">
                  <c:v>123319</c:v>
                </c:pt>
                <c:pt idx="3">
                  <c:v>418982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02-4A1A-902B-A51EF4E634B3}"/>
            </c:ext>
          </c:extLst>
        </c:ser>
        <c:ser>
          <c:idx val="10"/>
          <c:order val="6"/>
          <c:tx>
            <c:strRef>
              <c:f>' akt.Quartal NPKCaO-gesamt'!$I$4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 akt.Quartal NPKCaO-gesamt'!$I$5:$I$8</c:f>
              <c:numCache>
                <c:formatCode>#,##0</c:formatCode>
                <c:ptCount val="4"/>
                <c:pt idx="0">
                  <c:v>376909</c:v>
                </c:pt>
                <c:pt idx="1">
                  <c:v>54511</c:v>
                </c:pt>
                <c:pt idx="2">
                  <c:v>123681</c:v>
                </c:pt>
                <c:pt idx="3">
                  <c:v>339507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A1A-902B-A51EF4E634B3}"/>
            </c:ext>
          </c:extLst>
        </c:ser>
        <c:ser>
          <c:idx val="11"/>
          <c:order val="7"/>
          <c:tx>
            <c:strRef>
              <c:f>' akt.Quartal NPKCaO-gesamt'!$J$4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 akt.Quartal NPKCaO-gesamt'!$J$5:$J$8</c:f>
              <c:numCache>
                <c:formatCode>#,##0</c:formatCode>
                <c:ptCount val="4"/>
                <c:pt idx="0">
                  <c:v>279807</c:v>
                </c:pt>
                <c:pt idx="1">
                  <c:v>33895</c:v>
                </c:pt>
                <c:pt idx="2">
                  <c:v>98461</c:v>
                </c:pt>
                <c:pt idx="3">
                  <c:v>407111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02-4A1A-902B-A51EF4E634B3}"/>
            </c:ext>
          </c:extLst>
        </c:ser>
        <c:ser>
          <c:idx val="3"/>
          <c:order val="8"/>
          <c:tx>
            <c:strRef>
              <c:f>' akt.Quartal NPKCaO-gesamt'!$K$4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462D8"/>
            </a:solidFill>
          </c:spPr>
          <c:invertIfNegative val="0"/>
          <c:val>
            <c:numRef>
              <c:f>' akt.Quartal NPKCaO-gesamt'!$K$5:$K$8</c:f>
              <c:numCache>
                <c:formatCode>#,##0</c:formatCode>
                <c:ptCount val="4"/>
                <c:pt idx="0">
                  <c:v>283891</c:v>
                </c:pt>
                <c:pt idx="1">
                  <c:v>55465</c:v>
                </c:pt>
                <c:pt idx="2">
                  <c:v>103034</c:v>
                </c:pt>
                <c:pt idx="3">
                  <c:v>314670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3-4062-A14E-C22C3EC49D19}"/>
            </c:ext>
          </c:extLst>
        </c:ser>
        <c:ser>
          <c:idx val="9"/>
          <c:order val="9"/>
          <c:tx>
            <c:strRef>
              <c:f>' akt.Quartal NPKCaO-gesamt'!$L$4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 akt.Quartal NPKCaO-gesamt'!$L$5:$L$8</c:f>
              <c:numCache>
                <c:formatCode>#,##0</c:formatCode>
                <c:ptCount val="4"/>
                <c:pt idx="0">
                  <c:v>317758</c:v>
                </c:pt>
                <c:pt idx="1">
                  <c:v>47069</c:v>
                </c:pt>
                <c:pt idx="2">
                  <c:v>133878</c:v>
                </c:pt>
                <c:pt idx="3">
                  <c:v>405284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A1A-902B-A51EF4E634B3}"/>
            </c:ext>
          </c:extLst>
        </c:ser>
        <c:ser>
          <c:idx val="7"/>
          <c:order val="10"/>
          <c:tx>
            <c:strRef>
              <c:f>' akt.Quartal NPKCaO-gesamt'!$M$4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val>
            <c:numRef>
              <c:f>' akt.Quartal NPKCaO-gesamt'!$M$5:$M$8</c:f>
              <c:numCache>
                <c:formatCode>#,##0</c:formatCode>
                <c:ptCount val="4"/>
                <c:pt idx="0">
                  <c:v>283797</c:v>
                </c:pt>
                <c:pt idx="1">
                  <c:v>29923</c:v>
                </c:pt>
                <c:pt idx="2">
                  <c:v>92547</c:v>
                </c:pt>
                <c:pt idx="3">
                  <c:v>407291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02-4A1A-902B-A51EF4E6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18688"/>
        <c:axId val="221220224"/>
      </c:barChart>
      <c:catAx>
        <c:axId val="2212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22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2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 Nährstoff</a:t>
                </a:r>
              </a:p>
            </c:rich>
          </c:tx>
          <c:layout>
            <c:manualLayout>
              <c:xMode val="edge"/>
              <c:yMode val="edge"/>
              <c:x val="2.6833661417322834E-2"/>
              <c:y val="0.16410816668221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218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626905484847549"/>
          <c:y val="0.2133638330796698"/>
          <c:w val="6.7956400225910318E-2"/>
          <c:h val="0.51138913191406632"/>
        </c:manualLayout>
      </c:layout>
      <c:overlay val="0"/>
      <c:spPr>
        <a:solidFill>
          <a:srgbClr val="CCFFCC"/>
        </a:solidFill>
        <a:ln w="38100">
          <a:solidFill>
            <a:srgbClr val="0000FF"/>
          </a:solidFill>
          <a:prstDash val="solid"/>
        </a:ln>
      </c:spPr>
      <c:txPr>
        <a:bodyPr/>
        <a:lstStyle/>
        <a:p>
          <a:pPr>
            <a:defRPr sz="133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193548966675"/>
          <c:y val="0.2653070720730546"/>
          <c:w val="0.68178770892360085"/>
          <c:h val="0.54290375233566723"/>
        </c:manualLayout>
      </c:layout>
      <c:lineChart>
        <c:grouping val="standard"/>
        <c:varyColors val="0"/>
        <c:ser>
          <c:idx val="1"/>
          <c:order val="0"/>
          <c:tx>
            <c:strRef>
              <c:f>'NPKCa-Ges. 2011-21 Jahr-Quartal'!$A$30</c:f>
              <c:strCache>
                <c:ptCount val="1"/>
                <c:pt idx="0">
                  <c:v>Kalk </c:v>
                </c:pt>
              </c:strCache>
            </c:strRef>
          </c:tx>
          <c:spPr>
            <a:ln w="444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solidFill>
                <a:srgbClr val="008000"/>
              </a:solidFill>
            </c:spPr>
          </c:marker>
          <c:cat>
            <c:numRef>
              <c:f>'NPKCa-Ges. 2011-21 Jahr-Quartal'!$H$3:$R$3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'NPKCa-Ges. 2011-21 Jahr-Quartal'!$H$30:$R$30</c:f>
              <c:numCache>
                <c:formatCode>#,##0</c:formatCode>
                <c:ptCount val="11"/>
                <c:pt idx="0">
                  <c:v>2380224</c:v>
                </c:pt>
                <c:pt idx="1">
                  <c:v>2548068</c:v>
                </c:pt>
                <c:pt idx="2">
                  <c:v>2585664</c:v>
                </c:pt>
                <c:pt idx="3">
                  <c:v>2935181</c:v>
                </c:pt>
                <c:pt idx="4">
                  <c:v>2585536</c:v>
                </c:pt>
                <c:pt idx="5">
                  <c:v>2486025</c:v>
                </c:pt>
                <c:pt idx="6">
                  <c:v>2757606</c:v>
                </c:pt>
                <c:pt idx="7">
                  <c:v>3016423</c:v>
                </c:pt>
                <c:pt idx="8">
                  <c:v>2604806</c:v>
                </c:pt>
                <c:pt idx="9">
                  <c:v>2800549</c:v>
                </c:pt>
                <c:pt idx="10">
                  <c:v>2678120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8-4A2C-86DC-43FF28AF0FD1}"/>
            </c:ext>
          </c:extLst>
        </c:ser>
        <c:ser>
          <c:idx val="0"/>
          <c:order val="1"/>
          <c:tx>
            <c:strRef>
              <c:f>'NPKCa-Ges. 2011-21 Jahr-Quartal'!$A$9</c:f>
              <c:strCache>
                <c:ptCount val="1"/>
                <c:pt idx="0">
                  <c:v>Stickstoff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cat>
            <c:numRef>
              <c:f>'NPKCa-Ges. 2011-21 Jahr-Quartal'!$H$3:$R$3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'NPKCa-Ges. 2011-21 Jahr-Quartal'!$H$9:$R$9</c:f>
              <c:numCache>
                <c:formatCode>#,##0</c:formatCode>
                <c:ptCount val="11"/>
                <c:pt idx="0">
                  <c:v>1626988</c:v>
                </c:pt>
                <c:pt idx="1">
                  <c:v>1646868</c:v>
                </c:pt>
                <c:pt idx="2">
                  <c:v>1634688</c:v>
                </c:pt>
                <c:pt idx="3">
                  <c:v>1683817</c:v>
                </c:pt>
                <c:pt idx="4">
                  <c:v>1718793</c:v>
                </c:pt>
                <c:pt idx="5">
                  <c:v>1794245</c:v>
                </c:pt>
                <c:pt idx="6">
                  <c:v>1611344</c:v>
                </c:pt>
                <c:pt idx="7">
                  <c:v>1331695</c:v>
                </c:pt>
                <c:pt idx="8">
                  <c:v>1325977</c:v>
                </c:pt>
                <c:pt idx="9">
                  <c:v>1401715</c:v>
                </c:pt>
                <c:pt idx="10">
                  <c:v>1205097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8-4A2C-86DC-43FF28AF0FD1}"/>
            </c:ext>
          </c:extLst>
        </c:ser>
        <c:ser>
          <c:idx val="3"/>
          <c:order val="2"/>
          <c:tx>
            <c:strRef>
              <c:f>'NPKCa-Ges. 2011-21 Jahr-Quartal'!$A$21</c:f>
              <c:strCache>
                <c:ptCount val="1"/>
                <c:pt idx="0">
                  <c:v>Kali </c:v>
                </c:pt>
              </c:strCache>
            </c:strRef>
          </c:tx>
          <c:spPr>
            <a:ln w="444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'NPKCa-Ges. 2011-21 Jahr-Quartal'!$H$3:$R$3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'NPKCa-Ges. 2011-21 Jahr-Quartal'!$H$21:$R$21</c:f>
              <c:numCache>
                <c:formatCode>#,##0</c:formatCode>
                <c:ptCount val="11"/>
                <c:pt idx="0">
                  <c:v>418246</c:v>
                </c:pt>
                <c:pt idx="1">
                  <c:v>406825</c:v>
                </c:pt>
                <c:pt idx="2">
                  <c:v>403730</c:v>
                </c:pt>
                <c:pt idx="3">
                  <c:v>478260</c:v>
                </c:pt>
                <c:pt idx="4">
                  <c:v>443064</c:v>
                </c:pt>
                <c:pt idx="5">
                  <c:v>391754</c:v>
                </c:pt>
                <c:pt idx="6">
                  <c:v>440386</c:v>
                </c:pt>
                <c:pt idx="7">
                  <c:v>374048</c:v>
                </c:pt>
                <c:pt idx="8">
                  <c:v>424128</c:v>
                </c:pt>
                <c:pt idx="9">
                  <c:v>443738</c:v>
                </c:pt>
                <c:pt idx="10">
                  <c:v>413729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98-4A2C-86DC-43FF28AF0FD1}"/>
            </c:ext>
          </c:extLst>
        </c:ser>
        <c:ser>
          <c:idx val="2"/>
          <c:order val="3"/>
          <c:tx>
            <c:strRef>
              <c:f>'NPKCa-Ges. 2011-21 Jahr-Quartal'!$A$15</c:f>
              <c:strCache>
                <c:ptCount val="1"/>
                <c:pt idx="0">
                  <c:v>Phosphat </c:v>
                </c:pt>
              </c:strCache>
            </c:strRef>
          </c:tx>
          <c:spPr>
            <a:ln w="60325">
              <a:solidFill>
                <a:srgbClr val="FFFF00"/>
              </a:solidFill>
              <a:prstDash val="dash"/>
            </a:ln>
          </c:spPr>
          <c:cat>
            <c:numRef>
              <c:f>'NPKCa-Ges. 2011-21 Jahr-Quartal'!$H$3:$R$3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'NPKCa-Ges. 2011-21 Jahr-Quartal'!$H$15:$R$15</c:f>
              <c:numCache>
                <c:formatCode>#,##0</c:formatCode>
                <c:ptCount val="11"/>
                <c:pt idx="0">
                  <c:v>229065</c:v>
                </c:pt>
                <c:pt idx="1">
                  <c:v>264947</c:v>
                </c:pt>
                <c:pt idx="2">
                  <c:v>320476</c:v>
                </c:pt>
                <c:pt idx="3">
                  <c:v>237612</c:v>
                </c:pt>
                <c:pt idx="4">
                  <c:v>298953</c:v>
                </c:pt>
                <c:pt idx="5">
                  <c:v>273359</c:v>
                </c:pt>
                <c:pt idx="6">
                  <c:v>248289</c:v>
                </c:pt>
                <c:pt idx="7">
                  <c:v>179094</c:v>
                </c:pt>
                <c:pt idx="8">
                  <c:v>231066</c:v>
                </c:pt>
                <c:pt idx="9">
                  <c:v>234281</c:v>
                </c:pt>
                <c:pt idx="10">
                  <c:v>159553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98-4A2C-86DC-43FF28AF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9376"/>
        <c:axId val="198316800"/>
      </c:lineChart>
      <c:catAx>
        <c:axId val="78949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316800"/>
        <c:crosses val="autoZero"/>
        <c:auto val="1"/>
        <c:lblAlgn val="ctr"/>
        <c:lblOffset val="100"/>
        <c:noMultiLvlLbl val="0"/>
      </c:catAx>
      <c:valAx>
        <c:axId val="198316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94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77105507834426"/>
          <c:y val="0.34426292659441715"/>
          <c:w val="0.14740193149695471"/>
          <c:h val="0.46894635834711268"/>
        </c:manualLayout>
      </c:layout>
      <c:overlay val="0"/>
      <c:spPr>
        <a:ln w="15875">
          <a:solidFill>
            <a:schemeClr val="tx1"/>
          </a:solidFill>
        </a:ln>
      </c:spPr>
      <c:txPr>
        <a:bodyPr/>
        <a:lstStyle/>
        <a:p>
          <a:pPr>
            <a:defRPr sz="12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Stickstoffdünger Absatz je Bundesland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IV. Quartal </a:t>
            </a: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- 2020 zu 2021</a:t>
            </a:r>
          </a:p>
        </c:rich>
      </c:tx>
      <c:layout>
        <c:manualLayout>
          <c:xMode val="edge"/>
          <c:yMode val="edge"/>
          <c:x val="0.16666952815108635"/>
          <c:y val="1.6750359035309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99999999999997E-2"/>
          <c:y val="0.15177065767284992"/>
          <c:w val="0.91979166666666667"/>
          <c:h val="0.60202360876897132"/>
        </c:manualLayout>
      </c:layout>
      <c:barChart>
        <c:barDir val="col"/>
        <c:grouping val="clustered"/>
        <c:varyColors val="0"/>
        <c:ser>
          <c:idx val="2"/>
          <c:order val="0"/>
          <c:tx>
            <c:v>Vorjahr</c:v>
          </c:tx>
          <c:spPr>
            <a:pattFill prst="smGr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'N I'!$A$14:$A$29</c:f>
              <c:strCache>
                <c:ptCount val="16"/>
                <c:pt idx="0">
                  <c:v>Baden-Württemb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 </c:v>
                </c:pt>
                <c:pt idx="6">
                  <c:v>Hessen</c:v>
                </c:pt>
                <c:pt idx="7">
                  <c:v>Mecklenb-Vorpo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'N I'!$B$14:$B$29</c:f>
              <c:numCache>
                <c:formatCode>#,##0</c:formatCode>
                <c:ptCount val="16"/>
                <c:pt idx="0">
                  <c:v>33676</c:v>
                </c:pt>
                <c:pt idx="1">
                  <c:v>63660</c:v>
                </c:pt>
                <c:pt idx="2">
                  <c:v>15</c:v>
                </c:pt>
                <c:pt idx="3">
                  <c:v>10619</c:v>
                </c:pt>
                <c:pt idx="4">
                  <c:v>851</c:v>
                </c:pt>
                <c:pt idx="5">
                  <c:v>702</c:v>
                </c:pt>
                <c:pt idx="6">
                  <c:v>10978</c:v>
                </c:pt>
                <c:pt idx="7">
                  <c:v>25094</c:v>
                </c:pt>
                <c:pt idx="8">
                  <c:v>48931</c:v>
                </c:pt>
                <c:pt idx="9">
                  <c:v>30019</c:v>
                </c:pt>
                <c:pt idx="10">
                  <c:v>12059</c:v>
                </c:pt>
                <c:pt idx="11">
                  <c:v>2749</c:v>
                </c:pt>
                <c:pt idx="12">
                  <c:v>10980</c:v>
                </c:pt>
                <c:pt idx="13">
                  <c:v>19695</c:v>
                </c:pt>
                <c:pt idx="14">
                  <c:v>36513</c:v>
                </c:pt>
                <c:pt idx="15">
                  <c:v>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8-46CF-873D-7BDB85962F00}"/>
            </c:ext>
          </c:extLst>
        </c:ser>
        <c:ser>
          <c:idx val="0"/>
          <c:order val="1"/>
          <c:tx>
            <c:strRef>
              <c:f>'N I'!$H$13:$M$13</c:f>
              <c:strCache>
                <c:ptCount val="1"/>
                <c:pt idx="0">
                  <c:v>4. Vierteljahr 2021 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'N I'!$A$14:$A$29</c:f>
              <c:strCache>
                <c:ptCount val="16"/>
                <c:pt idx="0">
                  <c:v>Baden-Württemb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 </c:v>
                </c:pt>
                <c:pt idx="6">
                  <c:v>Hessen</c:v>
                </c:pt>
                <c:pt idx="7">
                  <c:v>Mecklenb-Vorpo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'N I'!$H$14:$H$29</c:f>
              <c:numCache>
                <c:formatCode>#,##0</c:formatCode>
                <c:ptCount val="16"/>
                <c:pt idx="0">
                  <c:v>26764</c:v>
                </c:pt>
                <c:pt idx="1">
                  <c:v>49160</c:v>
                </c:pt>
                <c:pt idx="2">
                  <c:v>17</c:v>
                </c:pt>
                <c:pt idx="3">
                  <c:v>7708</c:v>
                </c:pt>
                <c:pt idx="4">
                  <c:v>0</c:v>
                </c:pt>
                <c:pt idx="5">
                  <c:v>811</c:v>
                </c:pt>
                <c:pt idx="6">
                  <c:v>9511</c:v>
                </c:pt>
                <c:pt idx="7">
                  <c:v>25073</c:v>
                </c:pt>
                <c:pt idx="8">
                  <c:v>42854</c:v>
                </c:pt>
                <c:pt idx="9">
                  <c:v>37152</c:v>
                </c:pt>
                <c:pt idx="10">
                  <c:v>11748</c:v>
                </c:pt>
                <c:pt idx="11">
                  <c:v>1198</c:v>
                </c:pt>
                <c:pt idx="12">
                  <c:v>11870</c:v>
                </c:pt>
                <c:pt idx="13">
                  <c:v>18365</c:v>
                </c:pt>
                <c:pt idx="14">
                  <c:v>26606</c:v>
                </c:pt>
                <c:pt idx="15">
                  <c:v>14960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8-46CF-873D-7BDB85962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73312"/>
        <c:axId val="220975104"/>
      </c:barChart>
      <c:catAx>
        <c:axId val="2209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98000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9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7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 N</a:t>
                </a:r>
              </a:p>
            </c:rich>
          </c:tx>
          <c:layout>
            <c:manualLayout>
              <c:xMode val="edge"/>
              <c:yMode val="edge"/>
              <c:x val="3.4451581710180965E-2"/>
              <c:y val="6.68870400633883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973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7697516930011"/>
          <c:y val="0.15384615384615383"/>
          <c:w val="0.26486079759217457"/>
          <c:h val="6.6834804539722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Phosphatdünger Absatz je Bundesland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IV. Quartal - 2020 zu 2021</a:t>
            </a:r>
          </a:p>
        </c:rich>
      </c:tx>
      <c:layout>
        <c:manualLayout>
          <c:xMode val="edge"/>
          <c:yMode val="edge"/>
          <c:x val="0.21665472736960512"/>
          <c:y val="1.3646313078789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14881791215395E-2"/>
          <c:y val="0.19016290500221919"/>
          <c:w val="0.89861854877652181"/>
          <c:h val="0.57247563000345203"/>
        </c:manualLayout>
      </c:layout>
      <c:barChart>
        <c:barDir val="col"/>
        <c:grouping val="clustered"/>
        <c:varyColors val="0"/>
        <c:ser>
          <c:idx val="2"/>
          <c:order val="0"/>
          <c:tx>
            <c:v>Vorjahr</c:v>
          </c:tx>
          <c:spPr>
            <a:pattFill prst="smGr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'P2O5 I'!$A$13:$A$28</c:f>
              <c:strCache>
                <c:ptCount val="16"/>
                <c:pt idx="0">
                  <c:v>Baden-Württemb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Mecklenb-Vorpom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'P2O5 I'!$B$13:$B$28</c:f>
              <c:numCache>
                <c:formatCode>#\ ##0;#\ ###0;\-</c:formatCode>
                <c:ptCount val="16"/>
                <c:pt idx="0">
                  <c:v>7641</c:v>
                </c:pt>
                <c:pt idx="1">
                  <c:v>11133</c:v>
                </c:pt>
                <c:pt idx="2">
                  <c:v>1</c:v>
                </c:pt>
                <c:pt idx="3">
                  <c:v>798</c:v>
                </c:pt>
                <c:pt idx="4">
                  <c:v>0</c:v>
                </c:pt>
                <c:pt idx="5">
                  <c:v>170</c:v>
                </c:pt>
                <c:pt idx="6">
                  <c:v>1238</c:v>
                </c:pt>
                <c:pt idx="7">
                  <c:v>3893</c:v>
                </c:pt>
                <c:pt idx="8">
                  <c:v>9231</c:v>
                </c:pt>
                <c:pt idx="9">
                  <c:v>3135</c:v>
                </c:pt>
                <c:pt idx="10">
                  <c:v>1454</c:v>
                </c:pt>
                <c:pt idx="11">
                  <c:v>173</c:v>
                </c:pt>
                <c:pt idx="12">
                  <c:v>1443</c:v>
                </c:pt>
                <c:pt idx="13">
                  <c:v>2020</c:v>
                </c:pt>
                <c:pt idx="14">
                  <c:v>3884</c:v>
                </c:pt>
                <c:pt idx="15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9-4B76-BA5C-D00AD48B5D40}"/>
            </c:ext>
          </c:extLst>
        </c:ser>
        <c:ser>
          <c:idx val="0"/>
          <c:order val="1"/>
          <c:tx>
            <c:strRef>
              <c:f>'P2O5 I'!$H$12:$M$12</c:f>
              <c:strCache>
                <c:ptCount val="1"/>
                <c:pt idx="0">
                  <c:v>4. Vierteljahr 2021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'P2O5 I'!$A$13:$A$28</c:f>
              <c:strCache>
                <c:ptCount val="16"/>
                <c:pt idx="0">
                  <c:v>Baden-Württemb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Mecklenb-Vorpom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'P2O5 I'!$H$13:$H$28</c:f>
              <c:numCache>
                <c:formatCode>#\ ##0;#\ ###0;\-</c:formatCode>
                <c:ptCount val="16"/>
                <c:pt idx="0">
                  <c:v>4994</c:v>
                </c:pt>
                <c:pt idx="1">
                  <c:v>6793</c:v>
                </c:pt>
                <c:pt idx="2">
                  <c:v>1</c:v>
                </c:pt>
                <c:pt idx="3">
                  <c:v>601</c:v>
                </c:pt>
                <c:pt idx="4">
                  <c:v>0</c:v>
                </c:pt>
                <c:pt idx="5">
                  <c:v>2</c:v>
                </c:pt>
                <c:pt idx="6">
                  <c:v>426</c:v>
                </c:pt>
                <c:pt idx="7">
                  <c:v>886</c:v>
                </c:pt>
                <c:pt idx="8">
                  <c:v>3305</c:v>
                </c:pt>
                <c:pt idx="9">
                  <c:v>7065</c:v>
                </c:pt>
                <c:pt idx="10">
                  <c:v>1034</c:v>
                </c:pt>
                <c:pt idx="11">
                  <c:v>270</c:v>
                </c:pt>
                <c:pt idx="12">
                  <c:v>574</c:v>
                </c:pt>
                <c:pt idx="13">
                  <c:v>1460</c:v>
                </c:pt>
                <c:pt idx="14">
                  <c:v>1870</c:v>
                </c:pt>
                <c:pt idx="15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9-4B76-BA5C-D00AD48B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15968"/>
        <c:axId val="220917760"/>
      </c:barChart>
      <c:catAx>
        <c:axId val="2209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92000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91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1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 b="1" i="0" u="none" strike="noStrike" baseline="0">
                    <a:solidFill>
                      <a:srgbClr val="0000FF"/>
                    </a:solidFill>
                    <a:latin typeface="Arial"/>
                    <a:cs typeface="Arial"/>
                  </a:rPr>
                  <a:t>t P</a:t>
                </a:r>
                <a:r>
                  <a:rPr lang="de-DE" sz="1400" b="1" i="0" u="none" strike="noStrike" baseline="-25000">
                    <a:solidFill>
                      <a:srgbClr val="0000FF"/>
                    </a:solidFill>
                    <a:latin typeface="Arial"/>
                    <a:cs typeface="Arial"/>
                  </a:rPr>
                  <a:t>2</a:t>
                </a:r>
                <a:r>
                  <a:rPr lang="de-DE" sz="1400" b="1" i="0" u="none" strike="noStrike" baseline="0">
                    <a:solidFill>
                      <a:srgbClr val="0000FF"/>
                    </a:solidFill>
                    <a:latin typeface="Arial"/>
                    <a:cs typeface="Arial"/>
                  </a:rPr>
                  <a:t>O</a:t>
                </a:r>
                <a:r>
                  <a:rPr lang="de-DE" sz="1400" b="1" i="0" u="none" strike="noStrike" baseline="-25000">
                    <a:solidFill>
                      <a:srgbClr val="0000FF"/>
                    </a:solidFill>
                    <a:latin typeface="Arial"/>
                    <a:cs typeface="Arial"/>
                  </a:rPr>
                  <a:t>5</a:t>
                </a:r>
              </a:p>
            </c:rich>
          </c:tx>
          <c:layout>
            <c:manualLayout>
              <c:xMode val="edge"/>
              <c:yMode val="edge"/>
              <c:x val="2.0014110078345471E-2"/>
              <c:y val="0.1165778570131563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;#\ ###0;\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915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5462753950339"/>
          <c:y val="0.20302648171500629"/>
          <c:w val="0.27238525206922498"/>
          <c:h val="6.6834804539722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Kalidünger Absatz je Bundesland in Deutschland  
IV. Quartal - 2020 zu 2021</a:t>
            </a:r>
          </a:p>
        </c:rich>
      </c:tx>
      <c:layout>
        <c:manualLayout>
          <c:xMode val="edge"/>
          <c:yMode val="edge"/>
          <c:x val="0.18487716755070888"/>
          <c:y val="3.2725425450850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36621311457424E-2"/>
          <c:y val="0.20104095646787784"/>
          <c:w val="0.90166057171723824"/>
          <c:h val="0.5578122089577513"/>
        </c:manualLayout>
      </c:layout>
      <c:barChart>
        <c:barDir val="col"/>
        <c:grouping val="clustered"/>
        <c:varyColors val="0"/>
        <c:ser>
          <c:idx val="2"/>
          <c:order val="0"/>
          <c:tx>
            <c:v>Vorjahr</c:v>
          </c:tx>
          <c:spPr>
            <a:pattFill prst="smGr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'K2O I'!$A$12:$A$27</c:f>
              <c:strCache>
                <c:ptCount val="16"/>
                <c:pt idx="0">
                  <c:v>Baden-Württemberg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Mecklenburg-Vorpommern </c:v>
                </c:pt>
                <c:pt idx="8">
                  <c:v>Niedersachsen</c:v>
                </c:pt>
                <c:pt idx="9">
                  <c:v>Nordrhein-Westfalen 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'K2O I'!$B$12:$B$27</c:f>
              <c:numCache>
                <c:formatCode>#\ ##0;#\ ###0;\-</c:formatCode>
                <c:ptCount val="16"/>
                <c:pt idx="0">
                  <c:v>11547</c:v>
                </c:pt>
                <c:pt idx="1">
                  <c:v>18521</c:v>
                </c:pt>
                <c:pt idx="2">
                  <c:v>288</c:v>
                </c:pt>
                <c:pt idx="3">
                  <c:v>3843</c:v>
                </c:pt>
                <c:pt idx="4">
                  <c:v>0</c:v>
                </c:pt>
                <c:pt idx="5">
                  <c:v>3545</c:v>
                </c:pt>
                <c:pt idx="6">
                  <c:v>8401</c:v>
                </c:pt>
                <c:pt idx="7">
                  <c:v>9312</c:v>
                </c:pt>
                <c:pt idx="8">
                  <c:v>34376</c:v>
                </c:pt>
                <c:pt idx="9">
                  <c:v>17665</c:v>
                </c:pt>
                <c:pt idx="10">
                  <c:v>3594</c:v>
                </c:pt>
                <c:pt idx="11">
                  <c:v>140</c:v>
                </c:pt>
                <c:pt idx="12">
                  <c:v>1774</c:v>
                </c:pt>
                <c:pt idx="13">
                  <c:v>6288</c:v>
                </c:pt>
                <c:pt idx="14">
                  <c:v>13941</c:v>
                </c:pt>
                <c:pt idx="15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0-436B-BB2F-9EA9DABB3B95}"/>
            </c:ext>
          </c:extLst>
        </c:ser>
        <c:ser>
          <c:idx val="0"/>
          <c:order val="1"/>
          <c:tx>
            <c:strRef>
              <c:f>'K2O I'!$H$11:$M$11</c:f>
              <c:strCache>
                <c:ptCount val="1"/>
                <c:pt idx="0">
                  <c:v>4. Vierteljahr 2021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'P2O5 I'!$A$13:$A$28</c:f>
              <c:strCache>
                <c:ptCount val="16"/>
                <c:pt idx="0">
                  <c:v>Baden-Württemb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Mecklenb-Vorpom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'K2O I'!$H$12:$H$27</c:f>
              <c:numCache>
                <c:formatCode>#\ ##0;#\ ###0;\-</c:formatCode>
                <c:ptCount val="16"/>
                <c:pt idx="0">
                  <c:v>5973</c:v>
                </c:pt>
                <c:pt idx="1">
                  <c:v>11997</c:v>
                </c:pt>
                <c:pt idx="2">
                  <c:v>59</c:v>
                </c:pt>
                <c:pt idx="3">
                  <c:v>1714</c:v>
                </c:pt>
                <c:pt idx="4">
                  <c:v>0</c:v>
                </c:pt>
                <c:pt idx="5">
                  <c:v>2623</c:v>
                </c:pt>
                <c:pt idx="6">
                  <c:v>4597</c:v>
                </c:pt>
                <c:pt idx="7">
                  <c:v>7638</c:v>
                </c:pt>
                <c:pt idx="8">
                  <c:v>30441</c:v>
                </c:pt>
                <c:pt idx="9">
                  <c:v>9110</c:v>
                </c:pt>
                <c:pt idx="10">
                  <c:v>2856</c:v>
                </c:pt>
                <c:pt idx="11">
                  <c:v>270</c:v>
                </c:pt>
                <c:pt idx="12">
                  <c:v>669</c:v>
                </c:pt>
                <c:pt idx="13">
                  <c:v>1634</c:v>
                </c:pt>
                <c:pt idx="14">
                  <c:v>12380</c:v>
                </c:pt>
                <c:pt idx="15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0-436B-BB2F-9EA9DABB3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7600"/>
        <c:axId val="221503488"/>
      </c:barChart>
      <c:catAx>
        <c:axId val="221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sz="1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5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50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 K2O</a:t>
                </a:r>
              </a:p>
            </c:rich>
          </c:tx>
          <c:layout>
            <c:manualLayout>
              <c:xMode val="edge"/>
              <c:yMode val="edge"/>
              <c:x val="2.4461612800491989E-2"/>
              <c:y val="0.11044762019348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;#\ ###0;\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49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80266640310133"/>
          <c:y val="0.19951249727060857"/>
          <c:w val="0.25752508361204013"/>
          <c:h val="7.19131614654002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Kalkdünger Absatz je Bundesland in Deutschland  
IV. Quartal - 2020 zu 2021</a:t>
            </a:r>
          </a:p>
        </c:rich>
      </c:tx>
      <c:layout>
        <c:manualLayout>
          <c:xMode val="edge"/>
          <c:yMode val="edge"/>
          <c:x val="0.18487716755070888"/>
          <c:y val="3.2725425450850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36621311457424E-2"/>
          <c:y val="0.20104095646787784"/>
          <c:w val="0.90166057171723824"/>
          <c:h val="0.5578122089577513"/>
        </c:manualLayout>
      </c:layout>
      <c:barChart>
        <c:barDir val="col"/>
        <c:grouping val="clustered"/>
        <c:varyColors val="0"/>
        <c:ser>
          <c:idx val="2"/>
          <c:order val="0"/>
          <c:tx>
            <c:v>Vorjahr</c:v>
          </c:tx>
          <c:spPr>
            <a:pattFill prst="smGr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'K2O I'!$A$12:$A$27</c:f>
              <c:strCache>
                <c:ptCount val="16"/>
                <c:pt idx="0">
                  <c:v>Baden-Württemberg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Mecklenburg-Vorpommern </c:v>
                </c:pt>
                <c:pt idx="8">
                  <c:v>Niedersachsen</c:v>
                </c:pt>
                <c:pt idx="9">
                  <c:v>Nordrhein-Westfalen 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'CaO I'!$B$12:$B$27</c:f>
              <c:numCache>
                <c:formatCode>#,##0</c:formatCode>
                <c:ptCount val="16"/>
                <c:pt idx="0">
                  <c:v>9668</c:v>
                </c:pt>
                <c:pt idx="1">
                  <c:v>72641</c:v>
                </c:pt>
                <c:pt idx="2">
                  <c:v>87</c:v>
                </c:pt>
                <c:pt idx="3">
                  <c:v>22943</c:v>
                </c:pt>
                <c:pt idx="4">
                  <c:v>76</c:v>
                </c:pt>
                <c:pt idx="5">
                  <c:v>127</c:v>
                </c:pt>
                <c:pt idx="6">
                  <c:v>10194</c:v>
                </c:pt>
                <c:pt idx="7">
                  <c:v>23485</c:v>
                </c:pt>
                <c:pt idx="8">
                  <c:v>110056</c:v>
                </c:pt>
                <c:pt idx="9">
                  <c:v>44168</c:v>
                </c:pt>
                <c:pt idx="10">
                  <c:v>4413</c:v>
                </c:pt>
                <c:pt idx="11">
                  <c:v>394</c:v>
                </c:pt>
                <c:pt idx="12">
                  <c:v>33661</c:v>
                </c:pt>
                <c:pt idx="13">
                  <c:v>35520</c:v>
                </c:pt>
                <c:pt idx="14">
                  <c:v>24467</c:v>
                </c:pt>
                <c:pt idx="15">
                  <c:v>13384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F-4818-A75E-57C1BCC43592}"/>
            </c:ext>
          </c:extLst>
        </c:ser>
        <c:ser>
          <c:idx val="0"/>
          <c:order val="1"/>
          <c:tx>
            <c:strRef>
              <c:f>'CaO I'!$H$11:$M$11</c:f>
              <c:strCache>
                <c:ptCount val="1"/>
                <c:pt idx="0">
                  <c:v>4. Vierteljahr 2021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'P2O5 I'!$A$13:$A$28</c:f>
              <c:strCache>
                <c:ptCount val="16"/>
                <c:pt idx="0">
                  <c:v>Baden-Württemb</c:v>
                </c:pt>
                <c:pt idx="1">
                  <c:v>Bayern </c:v>
                </c:pt>
                <c:pt idx="2">
                  <c:v>Berlin </c:v>
                </c:pt>
                <c:pt idx="3">
                  <c:v>Brandenburg </c:v>
                </c:pt>
                <c:pt idx="4">
                  <c:v>Bremen </c:v>
                </c:pt>
                <c:pt idx="5">
                  <c:v>Hamburg </c:v>
                </c:pt>
                <c:pt idx="6">
                  <c:v>Hessen </c:v>
                </c:pt>
                <c:pt idx="7">
                  <c:v>Mecklenb-Vorpom</c:v>
                </c:pt>
                <c:pt idx="8">
                  <c:v>Niedersachsen</c:v>
                </c:pt>
                <c:pt idx="9">
                  <c:v>Nordrhein-Westfa</c:v>
                </c:pt>
                <c:pt idx="10">
                  <c:v>Rheinland-Pfalz </c:v>
                </c:pt>
                <c:pt idx="11">
                  <c:v>Saarland </c:v>
                </c:pt>
                <c:pt idx="12">
                  <c:v>Sachsen </c:v>
                </c:pt>
                <c:pt idx="13">
                  <c:v>Sachsen-Anhalt</c:v>
                </c:pt>
                <c:pt idx="14">
                  <c:v>Schleswig-Holstein </c:v>
                </c:pt>
                <c:pt idx="15">
                  <c:v>Thüringen </c:v>
                </c:pt>
              </c:strCache>
            </c:strRef>
          </c:cat>
          <c:val>
            <c:numRef>
              <c:f>'CaO I'!$H$12:$H$27</c:f>
              <c:numCache>
                <c:formatCode>#,##0</c:formatCode>
                <c:ptCount val="16"/>
                <c:pt idx="0">
                  <c:v>12660</c:v>
                </c:pt>
                <c:pt idx="1">
                  <c:v>79228</c:v>
                </c:pt>
                <c:pt idx="2">
                  <c:v>48</c:v>
                </c:pt>
                <c:pt idx="3">
                  <c:v>18219</c:v>
                </c:pt>
                <c:pt idx="4">
                  <c:v>0</c:v>
                </c:pt>
                <c:pt idx="5">
                  <c:v>51</c:v>
                </c:pt>
                <c:pt idx="6">
                  <c:v>10394</c:v>
                </c:pt>
                <c:pt idx="7">
                  <c:v>26216</c:v>
                </c:pt>
                <c:pt idx="8">
                  <c:v>118808</c:v>
                </c:pt>
                <c:pt idx="9">
                  <c:v>30892</c:v>
                </c:pt>
                <c:pt idx="10">
                  <c:v>10982</c:v>
                </c:pt>
                <c:pt idx="11">
                  <c:v>386</c:v>
                </c:pt>
                <c:pt idx="12">
                  <c:v>34405</c:v>
                </c:pt>
                <c:pt idx="13">
                  <c:v>27660</c:v>
                </c:pt>
                <c:pt idx="14">
                  <c:v>25837</c:v>
                </c:pt>
                <c:pt idx="15">
                  <c:v>11505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F-4818-A75E-57C1BCC43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7600"/>
        <c:axId val="221503488"/>
      </c:barChart>
      <c:catAx>
        <c:axId val="221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sz="1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5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50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 CaO</a:t>
                </a:r>
              </a:p>
            </c:rich>
          </c:tx>
          <c:layout>
            <c:manualLayout>
              <c:xMode val="edge"/>
              <c:yMode val="edge"/>
              <c:x val="2.4461612800491989E-2"/>
              <c:y val="0.1104476201934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149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80266640310133"/>
          <c:y val="0.19951249727060857"/>
          <c:w val="0.25752508361204013"/>
          <c:h val="7.19131614654002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&amp;L&amp;&amp;[Datei]&amp;A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&amp;L&amp;F&amp;A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&amp;L&amp;F&amp;A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7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&amp;L&amp;F&amp;A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B9BC14-CFF7-443B-B305-15E51A3ED184}">
  <sheetPr/>
  <sheetViews>
    <sheetView zoomScale="7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262890</xdr:colOff>
      <xdr:row>9</xdr:row>
      <xdr:rowOff>86360</xdr:rowOff>
    </xdr:from>
    <xdr:to>
      <xdr:col>15</xdr:col>
      <xdr:colOff>811530</xdr:colOff>
      <xdr:row>12</xdr:row>
      <xdr:rowOff>157480</xdr:rowOff>
    </xdr:to>
    <xdr:pic>
      <xdr:nvPicPr>
        <xdr:cNvPr id="1145" name="Picture 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0040" y="3604260"/>
          <a:ext cx="54864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727710</xdr:colOff>
      <xdr:row>0</xdr:row>
      <xdr:rowOff>83820</xdr:rowOff>
    </xdr:from>
    <xdr:to>
      <xdr:col>13</xdr:col>
      <xdr:colOff>178223</xdr:colOff>
      <xdr:row>35</xdr:row>
      <xdr:rowOff>424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9F66C75-5DD4-471B-89DD-9598A902D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0.92953</cdr:x>
      <cdr:y>0.87152</cdr:y>
    </cdr:from>
    <cdr:to>
      <cdr:x>0.98325</cdr:x>
      <cdr:y>0.99125</cdr:y>
    </cdr:to>
    <cdr:pic>
      <cdr:nvPicPr>
        <cdr:cNvPr id="61441" name="Picture 1">
          <a:extLst xmlns:a="http://schemas.openxmlformats.org/drawingml/2006/main">
            <a:ext uri="{FF2B5EF4-FFF2-40B4-BE49-F238E27FC236}">
              <a16:creationId xmlns:a16="http://schemas.microsoft.com/office/drawing/2014/main" id="{15540517-3410-4D50-A0F8-F88C3BB495F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314110" y="4869180"/>
          <a:ext cx="496911" cy="667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0.03417</cdr:x>
      <cdr:y>0.95143</cdr:y>
    </cdr:from>
    <cdr:to>
      <cdr:x>0.30163</cdr:x>
      <cdr:y>0.99123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265500" y="3935656"/>
          <a:ext cx="2046615" cy="16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Statistisches Bundesamt,</a:t>
          </a:r>
          <a:r>
            <a:rPr lang="de-DE" sz="1100" baseline="0"/>
            <a:t> DHG</a:t>
          </a:r>
          <a:endParaRPr lang="de-DE" sz="1100"/>
        </a:p>
      </cdr:txBody>
    </cdr:sp>
  </cdr:relSizeAnchor>
  <cdr:relSizeAnchor xmlns:cdr="http://schemas.openxmlformats.org/drawingml/2006/chartDrawing">
    <cdr:from>
      <cdr:x>0.17801</cdr:x>
      <cdr:y>0.01846</cdr:y>
    </cdr:from>
    <cdr:to>
      <cdr:x>0.90745</cdr:x>
      <cdr:y>0.22319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72171" y="105698"/>
          <a:ext cx="6495838" cy="112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DE" sz="2400" b="1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Düngemittelabsatz in Deutschland</a:t>
          </a:r>
          <a:endParaRPr lang="de-DE" sz="2400" b="1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de-DE" sz="24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Kalk, N, K2O, P2O5, </a:t>
          </a:r>
          <a:r>
            <a:rPr lang="de-DE" sz="2400" b="1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2011 - 2021</a:t>
          </a:r>
        </a:p>
        <a:p xmlns:a="http://schemas.openxmlformats.org/drawingml/2006/main">
          <a:endParaRPr lang="de-DE" sz="24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0.0111</cdr:x>
      <cdr:y>0.15987</cdr:y>
    </cdr:from>
    <cdr:to>
      <cdr:x>0.15347</cdr:x>
      <cdr:y>0.23488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7318" y="895653"/>
          <a:ext cx="1262622" cy="41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600" b="1">
              <a:latin typeface="Arial" pitchFamily="34" charset="0"/>
              <a:cs typeface="Arial" pitchFamily="34" charset="0"/>
            </a:rPr>
            <a:t>t Nährstoff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160020</xdr:colOff>
      <xdr:row>21</xdr:row>
      <xdr:rowOff>15240</xdr:rowOff>
    </xdr:from>
    <xdr:to>
      <xdr:col>12</xdr:col>
      <xdr:colOff>609600</xdr:colOff>
      <xdr:row>24</xdr:row>
      <xdr:rowOff>106680</xdr:rowOff>
    </xdr:to>
    <xdr:pic>
      <xdr:nvPicPr>
        <xdr:cNvPr id="6261" name="Picture 2">
          <a:extLst>
            <a:ext uri="{FF2B5EF4-FFF2-40B4-BE49-F238E27FC236}">
              <a16:creationId xmlns:a16="http://schemas.microsoft.com/office/drawing/2014/main" id="{00000000-0008-0000-06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3760" y="5394960"/>
          <a:ext cx="4495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609600</xdr:colOff>
      <xdr:row>32</xdr:row>
      <xdr:rowOff>22860</xdr:rowOff>
    </xdr:from>
    <xdr:to>
      <xdr:col>21</xdr:col>
      <xdr:colOff>518160</xdr:colOff>
      <xdr:row>35</xdr:row>
      <xdr:rowOff>68581</xdr:rowOff>
    </xdr:to>
    <xdr:pic>
      <xdr:nvPicPr>
        <xdr:cNvPr id="7285" name="Picture 2">
          <a:extLst>
            <a:ext uri="{FF2B5EF4-FFF2-40B4-BE49-F238E27FC236}">
              <a16:creationId xmlns:a16="http://schemas.microsoft.com/office/drawing/2014/main" id="{00000000-0008-0000-07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9660" y="6941820"/>
          <a:ext cx="5638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142220" cy="608076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0.93535</cdr:x>
      <cdr:y>0.86034</cdr:y>
    </cdr:from>
    <cdr:to>
      <cdr:x>0.99499</cdr:x>
      <cdr:y>0.992</cdr:y>
    </cdr:to>
    <cdr:pic>
      <cdr:nvPicPr>
        <cdr:cNvPr id="22529" name="Picture 1">
          <a:extLst xmlns:a="http://schemas.openxmlformats.org/drawingml/2006/main">
            <a:ext uri="{FF2B5EF4-FFF2-40B4-BE49-F238E27FC236}">
              <a16:creationId xmlns:a16="http://schemas.microsoft.com/office/drawing/2014/main" id="{80281FB9-1656-4A4D-B2F0-AAB2444DEE5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493814" y="5242859"/>
          <a:ext cx="602686" cy="79177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0.02575</cdr:x>
      <cdr:y>0.94281</cdr:y>
    </cdr:from>
    <cdr:to>
      <cdr:x>0.2905</cdr:x>
      <cdr:y>0.98286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57280" y="5705777"/>
          <a:ext cx="2665987" cy="242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Arial" pitchFamily="34" charset="0"/>
              <a:cs typeface="Arial" pitchFamily="34" charset="0"/>
            </a:rPr>
            <a:t>Quelle: Statistisches Bundesamt,</a:t>
          </a:r>
          <a:r>
            <a:rPr lang="de-DE" sz="1100" baseline="0">
              <a:latin typeface="Arial" pitchFamily="34" charset="0"/>
              <a:cs typeface="Arial" pitchFamily="34" charset="0"/>
            </a:rPr>
            <a:t> DHG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53340</xdr:rowOff>
    </xdr:from>
    <xdr:to>
      <xdr:col>18</xdr:col>
      <xdr:colOff>617220</xdr:colOff>
      <xdr:row>33</xdr:row>
      <xdr:rowOff>99060</xdr:rowOff>
    </xdr:to>
    <xdr:pic>
      <xdr:nvPicPr>
        <xdr:cNvPr id="9333" name="Picture 2">
          <a:extLst>
            <a:ext uri="{FF2B5EF4-FFF2-40B4-BE49-F238E27FC236}">
              <a16:creationId xmlns:a16="http://schemas.microsoft.com/office/drawing/2014/main" id="{00000000-0008-0000-09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520" y="6096000"/>
          <a:ext cx="5105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5377321" cy="1521278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0.9277</cdr:x>
      <cdr:y>0.85894</cdr:y>
    </cdr:from>
    <cdr:to>
      <cdr:x>0.98661</cdr:x>
      <cdr:y>0.99175</cdr:y>
    </cdr:to>
    <cdr:pic>
      <cdr:nvPicPr>
        <cdr:cNvPr id="33793" name="Picture 1">
          <a:extLst xmlns:a="http://schemas.openxmlformats.org/drawingml/2006/main">
            <a:ext uri="{FF2B5EF4-FFF2-40B4-BE49-F238E27FC236}">
              <a16:creationId xmlns:a16="http://schemas.microsoft.com/office/drawing/2014/main" id="{98A73674-5418-4588-AEEC-C67B820BDC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400966" y="5226711"/>
          <a:ext cx="600284" cy="80640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0.01549</cdr:x>
      <cdr:y>0.94708</cdr:y>
    </cdr:from>
    <cdr:to>
      <cdr:x>0.28149</cdr:x>
      <cdr:y>0.98713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56269" y="5730086"/>
          <a:ext cx="2676076" cy="24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latin typeface="Arial" pitchFamily="34" charset="0"/>
              <a:cs typeface="Arial" pitchFamily="34" charset="0"/>
            </a:rPr>
            <a:t>Quelle: Statistisches Bundesamt,</a:t>
          </a:r>
          <a:r>
            <a:rPr lang="de-DE" sz="1100" b="0" baseline="0">
              <a:latin typeface="Arial" pitchFamily="34" charset="0"/>
              <a:cs typeface="Arial" pitchFamily="34" charset="0"/>
            </a:rPr>
            <a:t> DHG</a:t>
          </a:r>
          <a:endParaRPr lang="de-DE" sz="11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167640</xdr:colOff>
      <xdr:row>28</xdr:row>
      <xdr:rowOff>106680</xdr:rowOff>
    </xdr:from>
    <xdr:to>
      <xdr:col>18</xdr:col>
      <xdr:colOff>628650</xdr:colOff>
      <xdr:row>31</xdr:row>
      <xdr:rowOff>45720</xdr:rowOff>
    </xdr:to>
    <xdr:pic>
      <xdr:nvPicPr>
        <xdr:cNvPr id="11381" name="Picture 2">
          <a:extLst>
            <a:ext uri="{FF2B5EF4-FFF2-40B4-BE49-F238E27FC236}">
              <a16:creationId xmlns:a16="http://schemas.microsoft.com/office/drawing/2014/main" id="{00000000-0008-0000-0B00-00007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6987540"/>
          <a:ext cx="4648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</xdr:row>
      <xdr:rowOff>121920</xdr:rowOff>
    </xdr:from>
    <xdr:to>
      <xdr:col>11</xdr:col>
      <xdr:colOff>594360</xdr:colOff>
      <xdr:row>35</xdr:row>
      <xdr:rowOff>0</xdr:rowOff>
    </xdr:to>
    <xdr:graphicFrame macro="">
      <xdr:nvGraphicFramePr>
        <xdr:cNvPr id="31843" name="Diagramm 1">
          <a:extLst>
            <a:ext uri="{FF2B5EF4-FFF2-40B4-BE49-F238E27FC236}">
              <a16:creationId xmlns:a16="http://schemas.microsoft.com/office/drawing/2014/main" id="{00000000-0008-0000-0100-000063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2873607" cy="1413782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0.9535</cdr:x>
      <cdr:y>0.926</cdr:y>
    </cdr:from>
    <cdr:to>
      <cdr:x>0.98475</cdr:x>
      <cdr:y>0.991</cdr:y>
    </cdr:to>
    <cdr:pic>
      <cdr:nvPicPr>
        <cdr:cNvPr id="34817" name="Picture 1">
          <a:extLst xmlns:a="http://schemas.openxmlformats.org/drawingml/2006/main">
            <a:ext uri="{FF2B5EF4-FFF2-40B4-BE49-F238E27FC236}">
              <a16:creationId xmlns:a16="http://schemas.microsoft.com/office/drawing/2014/main" id="{E21AFB40-27C9-44E3-93A2-241277A0C7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23376" y="5226113"/>
          <a:ext cx="285750" cy="3713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0.9291</cdr:x>
      <cdr:y>0.85461</cdr:y>
    </cdr:from>
    <cdr:to>
      <cdr:x>0.98829</cdr:x>
      <cdr:y>0.9865</cdr:y>
    </cdr:to>
    <cdr:pic>
      <cdr:nvPicPr>
        <cdr:cNvPr id="35841" name="Picture 1">
          <a:extLst xmlns:a="http://schemas.openxmlformats.org/drawingml/2006/main">
            <a:ext uri="{FF2B5EF4-FFF2-40B4-BE49-F238E27FC236}">
              <a16:creationId xmlns:a16="http://schemas.microsoft.com/office/drawing/2014/main" id="{69FA415B-86A3-4F44-A17C-A90CDBFC75A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00262" y="4836893"/>
          <a:ext cx="538963" cy="73831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0.02386</cdr:x>
      <cdr:y>0.9472</cdr:y>
    </cdr:from>
    <cdr:to>
      <cdr:x>0.31102</cdr:x>
      <cdr:y>0.98461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12730" y="5346700"/>
          <a:ext cx="2619369" cy="208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Arial" pitchFamily="34" charset="0"/>
              <a:cs typeface="Arial" pitchFamily="34" charset="0"/>
            </a:rPr>
            <a:t>Quelle: Statistisches Bundesamt,</a:t>
          </a:r>
          <a:r>
            <a:rPr lang="de-DE" sz="1100" baseline="0">
              <a:latin typeface="Arial" pitchFamily="34" charset="0"/>
              <a:cs typeface="Arial" pitchFamily="34" charset="0"/>
            </a:rPr>
            <a:t> DHG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167640</xdr:colOff>
      <xdr:row>30</xdr:row>
      <xdr:rowOff>30480</xdr:rowOff>
    </xdr:from>
    <xdr:to>
      <xdr:col>18</xdr:col>
      <xdr:colOff>541020</xdr:colOff>
      <xdr:row>32</xdr:row>
      <xdr:rowOff>-1</xdr:rowOff>
    </xdr:to>
    <xdr:pic>
      <xdr:nvPicPr>
        <xdr:cNvPr id="13469" name="Picture 2">
          <a:extLst>
            <a:ext uri="{FF2B5EF4-FFF2-40B4-BE49-F238E27FC236}">
              <a16:creationId xmlns:a16="http://schemas.microsoft.com/office/drawing/2014/main" id="{00000000-0008-0000-0D00-00009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4840" y="7322820"/>
          <a:ext cx="3733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2873607" cy="1413782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96D97C-8737-47DB-8E37-3F1C323EF2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0.9535</cdr:x>
      <cdr:y>0.926</cdr:y>
    </cdr:from>
    <cdr:to>
      <cdr:x>0.98475</cdr:x>
      <cdr:y>0.991</cdr:y>
    </cdr:to>
    <cdr:pic>
      <cdr:nvPicPr>
        <cdr:cNvPr id="34817" name="Picture 1">
          <a:extLst xmlns:a="http://schemas.openxmlformats.org/drawingml/2006/main">
            <a:ext uri="{FF2B5EF4-FFF2-40B4-BE49-F238E27FC236}">
              <a16:creationId xmlns:a16="http://schemas.microsoft.com/office/drawing/2014/main" id="{E21AFB40-27C9-44E3-93A2-241277A0C7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23376" y="5226113"/>
          <a:ext cx="285750" cy="3713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0.9291</cdr:x>
      <cdr:y>0.85461</cdr:y>
    </cdr:from>
    <cdr:to>
      <cdr:x>0.98829</cdr:x>
      <cdr:y>0.9865</cdr:y>
    </cdr:to>
    <cdr:pic>
      <cdr:nvPicPr>
        <cdr:cNvPr id="35841" name="Picture 1">
          <a:extLst xmlns:a="http://schemas.openxmlformats.org/drawingml/2006/main">
            <a:ext uri="{FF2B5EF4-FFF2-40B4-BE49-F238E27FC236}">
              <a16:creationId xmlns:a16="http://schemas.microsoft.com/office/drawing/2014/main" id="{69FA415B-86A3-4F44-A17C-A90CDBFC75A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00262" y="4836893"/>
          <a:ext cx="538963" cy="73831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0.02386</cdr:x>
      <cdr:y>0.9472</cdr:y>
    </cdr:from>
    <cdr:to>
      <cdr:x>0.31102</cdr:x>
      <cdr:y>0.98461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12730" y="5346700"/>
          <a:ext cx="2619369" cy="208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Arial" pitchFamily="34" charset="0"/>
              <a:cs typeface="Arial" pitchFamily="34" charset="0"/>
            </a:rPr>
            <a:t>Quelle: Statistisches Bundesamt,</a:t>
          </a:r>
          <a:r>
            <a:rPr lang="de-DE" sz="1100" baseline="0">
              <a:latin typeface="Arial" pitchFamily="34" charset="0"/>
              <a:cs typeface="Arial" pitchFamily="34" charset="0"/>
            </a:rPr>
            <a:t> DHG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0.92953</cdr:x>
      <cdr:y>0.87152</cdr:y>
    </cdr:from>
    <cdr:to>
      <cdr:x>0.98325</cdr:x>
      <cdr:y>0.99125</cdr:y>
    </cdr:to>
    <cdr:pic>
      <cdr:nvPicPr>
        <cdr:cNvPr id="61441" name="Picture 1">
          <a:extLst xmlns:a="http://schemas.openxmlformats.org/drawingml/2006/main">
            <a:ext uri="{FF2B5EF4-FFF2-40B4-BE49-F238E27FC236}">
              <a16:creationId xmlns:a16="http://schemas.microsoft.com/office/drawing/2014/main" id="{23F1F1F3-357D-4914-8C09-8A6659630F1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314110" y="4869180"/>
          <a:ext cx="496911" cy="667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0.03417</cdr:x>
      <cdr:y>0.95143</cdr:y>
    </cdr:from>
    <cdr:to>
      <cdr:x>0.30163</cdr:x>
      <cdr:y>0.99123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265500" y="3935656"/>
          <a:ext cx="2046615" cy="16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Statistisches Bundesamt,</a:t>
          </a:r>
          <a:r>
            <a:rPr lang="de-DE" sz="1100" baseline="0"/>
            <a:t> DHG</a:t>
          </a:r>
          <a:endParaRPr lang="de-DE" sz="1100"/>
        </a:p>
      </cdr:txBody>
    </cdr:sp>
  </cdr:relSizeAnchor>
  <cdr:relSizeAnchor xmlns:cdr="http://schemas.openxmlformats.org/drawingml/2006/chartDrawing">
    <cdr:from>
      <cdr:x>0.17801</cdr:x>
      <cdr:y>0.01846</cdr:y>
    </cdr:from>
    <cdr:to>
      <cdr:x>0.90745</cdr:x>
      <cdr:y>0.22319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72171" y="105698"/>
          <a:ext cx="6495838" cy="112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DE" sz="2800" b="1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Düngemittelabsatz in Deutschland</a:t>
          </a:r>
          <a:endParaRPr lang="de-DE" sz="2800" b="1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de-DE" sz="28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IV. Quartale </a:t>
          </a:r>
          <a:r>
            <a:rPr lang="de-DE" sz="2800" b="1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2011 - 2021</a:t>
          </a:r>
        </a:p>
        <a:p xmlns:a="http://schemas.openxmlformats.org/drawingml/2006/main">
          <a:endParaRPr lang="de-DE" sz="2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0.0111</cdr:x>
      <cdr:y>0.15987</cdr:y>
    </cdr:from>
    <cdr:to>
      <cdr:x>0.15347</cdr:x>
      <cdr:y>0.23488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7318" y="895653"/>
          <a:ext cx="1262622" cy="41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600" b="1">
              <a:latin typeface="Arial" pitchFamily="34" charset="0"/>
              <a:cs typeface="Arial" pitchFamily="34" charset="0"/>
            </a:rPr>
            <a:t>t Nährstoff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50929" cy="60851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0.944</cdr:x>
      <cdr:y>0.89373</cdr:y>
    </cdr:from>
    <cdr:to>
      <cdr:x>0.98825</cdr:x>
      <cdr:y>0.99125</cdr:y>
    </cdr:to>
    <cdr:pic>
      <cdr:nvPicPr>
        <cdr:cNvPr id="61441" name="Picture 1">
          <a:extLst xmlns:a="http://schemas.openxmlformats.org/drawingml/2006/main">
            <a:ext uri="{FF2B5EF4-FFF2-40B4-BE49-F238E27FC236}">
              <a16:creationId xmlns:a16="http://schemas.microsoft.com/office/drawing/2014/main" id="{F8467202-D3C0-4028-9687-749F4ECC208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528947" y="5440680"/>
          <a:ext cx="441346" cy="57176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0.24123</cdr:x>
      <cdr:y>0.18041</cdr:y>
    </cdr:from>
    <cdr:to>
      <cdr:x>0.33898</cdr:x>
      <cdr:y>0.23066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6308" y="1223196"/>
          <a:ext cx="991233" cy="3184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00" mc:Ignorable="a14" a14:legacySpreadsheetColorIndex="13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 - 11 %</a:t>
          </a:r>
          <a:endParaRPr lang="de-DE"/>
        </a:p>
      </cdr:txBody>
    </cdr:sp>
  </cdr:relSizeAnchor>
  <cdr:relSizeAnchor xmlns:cdr="http://schemas.openxmlformats.org/drawingml/2006/chartDrawing">
    <cdr:from>
      <cdr:x>0.62327</cdr:x>
      <cdr:y>0.18066</cdr:y>
    </cdr:from>
    <cdr:to>
      <cdr:x>0.72527</cdr:x>
      <cdr:y>0.23066</cdr:y>
    </cdr:to>
    <cdr:sp macro="" textlink="">
      <cdr:nvSpPr>
        <cdr:cNvPr id="61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3114" y="1227723"/>
          <a:ext cx="1024021" cy="31389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00" mc:Ignorable="a14" a14:legacySpreadsheetColorIndex="13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  - 31 %</a:t>
          </a:r>
          <a:endParaRPr lang="de-DE"/>
        </a:p>
      </cdr:txBody>
    </cdr:sp>
  </cdr:relSizeAnchor>
  <cdr:relSizeAnchor xmlns:cdr="http://schemas.openxmlformats.org/drawingml/2006/chartDrawing">
    <cdr:from>
      <cdr:x>0.82246</cdr:x>
      <cdr:y>0.17991</cdr:y>
    </cdr:from>
    <cdr:to>
      <cdr:x>0.92396</cdr:x>
      <cdr:y>0.22991</cdr:y>
    </cdr:to>
    <cdr:sp macro="" textlink="">
      <cdr:nvSpPr>
        <cdr:cNvPr id="61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5301" y="1218611"/>
          <a:ext cx="1024021" cy="3199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00" mc:Ignorable="a14" a14:legacySpreadsheetColorIndex="13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  + 0 %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0.67669</cdr:x>
      <cdr:y>0.26299</cdr:y>
    </cdr:from>
    <cdr:to>
      <cdr:x>0.67926</cdr:x>
      <cdr:y>0.50885</cdr:y>
    </cdr:to>
    <cdr:sp macro="" textlink="">
      <cdr:nvSpPr>
        <cdr:cNvPr id="6144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58000" y="1590675"/>
          <a:ext cx="26028" cy="14870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0.4718</cdr:x>
      <cdr:y>0.25669</cdr:y>
    </cdr:from>
    <cdr:to>
      <cdr:x>0.47342</cdr:x>
      <cdr:y>0.5152</cdr:y>
    </cdr:to>
    <cdr:sp macro="" textlink="">
      <cdr:nvSpPr>
        <cdr:cNvPr id="6144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81550" y="1552574"/>
          <a:ext cx="16340" cy="15635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0.2923</cdr:x>
      <cdr:y>0.25488</cdr:y>
    </cdr:from>
    <cdr:to>
      <cdr:x>0.29406</cdr:x>
      <cdr:y>0.34253</cdr:y>
    </cdr:to>
    <cdr:sp macro="" textlink="">
      <cdr:nvSpPr>
        <cdr:cNvPr id="614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56560" y="1676400"/>
          <a:ext cx="15240" cy="487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0.87637</cdr:x>
      <cdr:y>0.25344</cdr:y>
    </cdr:from>
    <cdr:to>
      <cdr:x>0.87688</cdr:x>
      <cdr:y>0.33858</cdr:y>
    </cdr:to>
    <cdr:sp macro="" textlink="">
      <cdr:nvSpPr>
        <cdr:cNvPr id="614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881652" y="1532886"/>
          <a:ext cx="5172" cy="5149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0.03366</cdr:x>
      <cdr:y>0.95043</cdr:y>
    </cdr:from>
    <cdr:to>
      <cdr:x>0.29916</cdr:x>
      <cdr:y>0.99123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312737" y="5360988"/>
          <a:ext cx="2417159" cy="23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Statistisches Bundesamt,</a:t>
          </a:r>
          <a:r>
            <a:rPr lang="de-DE" sz="1100" baseline="0"/>
            <a:t> DHG</a:t>
          </a:r>
          <a:endParaRPr lang="de-DE" sz="1100"/>
        </a:p>
      </cdr:txBody>
    </cdr:sp>
  </cdr:relSizeAnchor>
  <cdr:relSizeAnchor xmlns:cdr="http://schemas.openxmlformats.org/drawingml/2006/chartDrawing">
    <cdr:from>
      <cdr:x>0.41844</cdr:x>
      <cdr:y>0.18431</cdr:y>
    </cdr:from>
    <cdr:to>
      <cdr:x>0.51669</cdr:x>
      <cdr:y>0.23456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0699" y="1114805"/>
          <a:ext cx="995725" cy="3039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00" mc:Ignorable="a14" a14:legacySpreadsheetColorIndex="13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  - 36 %</a:t>
          </a:r>
          <a:endParaRPr lang="de-DE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843" cy="60089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0.06127</cdr:x>
      <cdr:y>0.94768</cdr:y>
    </cdr:from>
    <cdr:to>
      <cdr:x>0.32046</cdr:x>
      <cdr:y>0.9888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2768" y="5706268"/>
          <a:ext cx="2417159" cy="23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Statistisches Bundesamt,</a:t>
          </a:r>
          <a:r>
            <a:rPr lang="de-DE" sz="1100" baseline="0"/>
            <a:t> DHG</a:t>
          </a:r>
          <a:endParaRPr lang="de-DE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8763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0.03478</cdr:x>
      <cdr:y>0.95939</cdr:y>
    </cdr:from>
    <cdr:to>
      <cdr:x>0.29603</cdr:x>
      <cdr:y>0.99044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1905" y="5350889"/>
          <a:ext cx="2410873" cy="230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Statistisches Bundesamt,</a:t>
          </a:r>
          <a:r>
            <a:rPr lang="de-DE" sz="1100" baseline="0"/>
            <a:t> DHG</a:t>
          </a:r>
          <a:endParaRPr lang="de-DE" sz="1100"/>
        </a:p>
      </cdr:txBody>
    </cdr:sp>
  </cdr:relSizeAnchor>
  <cdr:relSizeAnchor xmlns:cdr="http://schemas.openxmlformats.org/drawingml/2006/chartDrawing">
    <cdr:from>
      <cdr:x>0.90819</cdr:x>
      <cdr:y>0.86196</cdr:y>
    </cdr:from>
    <cdr:to>
      <cdr:x>0.96517</cdr:x>
      <cdr:y>0.97866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8869F686-784B-407C-A34E-1F0A768BFF1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302172" y="4884057"/>
          <a:ext cx="516453" cy="64540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-DHG\Statistik\a-AMTLICH\Statistisches%20%20Bundesamt\Quartale\2013%2011%2029%20-alle%20Quartale%20Kalk_Deutschla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-DHG\Statistik\a-AMTLICH\Statistisches%20%20Bundesamt\Quartale\2021%2006%2001%20-%20A%2001%20Quartal%20I%20-%20Duengemittel_La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 gesamt D"/>
      <sheetName val="Daten lfd. CaO Detail"/>
      <sheetName val="Grafik Kalk Quartale"/>
      <sheetName val="Daten Jahre Kalktypen"/>
      <sheetName val="Grafik Kalktyen-Anteile"/>
      <sheetName val="Grafik Waldkalkung 02-13"/>
      <sheetName val="Grafik K-K "/>
      <sheetName val="Grafik BK"/>
      <sheetName val="Grafik Kalktyen-Anteile (2)"/>
      <sheetName val="Grafik Kalk 1+2-Quartale (2)"/>
      <sheetName val="Grafik Kalktyen-Ant-1-3. Quart"/>
      <sheetName val="Grafik Waldkalkung 02-12"/>
      <sheetName val="Grafik Waldkalkung 02-12 (2)"/>
    </sheetNames>
    <sheetDataSet>
      <sheetData sheetId="0"/>
      <sheetData sheetId="1">
        <row r="4">
          <cell r="D4" t="str">
            <v>Gesamt</v>
          </cell>
        </row>
        <row r="5">
          <cell r="D5" t="str">
            <v>t CaO</v>
          </cell>
        </row>
        <row r="6">
          <cell r="D6">
            <v>269111</v>
          </cell>
        </row>
        <row r="7">
          <cell r="D7">
            <v>227657</v>
          </cell>
        </row>
        <row r="8">
          <cell r="D8">
            <v>709486</v>
          </cell>
        </row>
        <row r="9">
          <cell r="D9">
            <v>314595</v>
          </cell>
        </row>
        <row r="10">
          <cell r="D10">
            <v>1520849</v>
          </cell>
        </row>
        <row r="11">
          <cell r="D11">
            <v>293386</v>
          </cell>
        </row>
        <row r="12">
          <cell r="D12">
            <v>266181</v>
          </cell>
        </row>
        <row r="13">
          <cell r="D13">
            <v>643307</v>
          </cell>
        </row>
        <row r="14">
          <cell r="D14">
            <v>338184</v>
          </cell>
        </row>
        <row r="15">
          <cell r="D15">
            <v>1541058</v>
          </cell>
        </row>
        <row r="16">
          <cell r="D16">
            <v>307928</v>
          </cell>
        </row>
        <row r="17">
          <cell r="D17">
            <v>247415</v>
          </cell>
        </row>
        <row r="18">
          <cell r="D18">
            <v>587621</v>
          </cell>
        </row>
        <row r="19">
          <cell r="D19">
            <v>277065</v>
          </cell>
        </row>
        <row r="20">
          <cell r="D20">
            <v>1420029</v>
          </cell>
        </row>
        <row r="21">
          <cell r="D21">
            <v>362454</v>
          </cell>
        </row>
        <row r="22">
          <cell r="D22">
            <v>300044</v>
          </cell>
        </row>
        <row r="23">
          <cell r="D23">
            <v>621300</v>
          </cell>
        </row>
        <row r="24">
          <cell r="D24">
            <v>320719</v>
          </cell>
        </row>
        <row r="25">
          <cell r="D25">
            <v>1604517</v>
          </cell>
        </row>
        <row r="26">
          <cell r="D26">
            <v>243961</v>
          </cell>
        </row>
        <row r="27">
          <cell r="D27">
            <v>335252</v>
          </cell>
        </row>
        <row r="28">
          <cell r="D28">
            <v>828178</v>
          </cell>
        </row>
        <row r="29">
          <cell r="D29">
            <v>318251</v>
          </cell>
        </row>
        <row r="30">
          <cell r="D30">
            <v>1725642</v>
          </cell>
        </row>
        <row r="31">
          <cell r="D31">
            <v>266710</v>
          </cell>
        </row>
        <row r="32">
          <cell r="D32">
            <v>353489</v>
          </cell>
        </row>
        <row r="33">
          <cell r="D33">
            <v>842408</v>
          </cell>
        </row>
        <row r="34">
          <cell r="D34">
            <v>321569</v>
          </cell>
        </row>
        <row r="35">
          <cell r="D35">
            <v>1784176</v>
          </cell>
        </row>
        <row r="36">
          <cell r="D36">
            <v>294273</v>
          </cell>
        </row>
        <row r="37">
          <cell r="D37">
            <v>330323</v>
          </cell>
        </row>
        <row r="38">
          <cell r="D38">
            <v>804625</v>
          </cell>
        </row>
        <row r="39">
          <cell r="D39">
            <v>465145</v>
          </cell>
        </row>
        <row r="40">
          <cell r="D40">
            <v>1894366</v>
          </cell>
        </row>
        <row r="41">
          <cell r="D41">
            <v>296764</v>
          </cell>
        </row>
        <row r="42">
          <cell r="D42">
            <v>338599</v>
          </cell>
        </row>
        <row r="43">
          <cell r="D43">
            <v>996349</v>
          </cell>
        </row>
        <row r="44">
          <cell r="D44">
            <v>463294</v>
          </cell>
        </row>
        <row r="45">
          <cell r="D45">
            <v>2095006</v>
          </cell>
        </row>
        <row r="46">
          <cell r="D46">
            <v>340722</v>
          </cell>
        </row>
        <row r="47">
          <cell r="D47">
            <v>320209</v>
          </cell>
        </row>
        <row r="48">
          <cell r="D48">
            <v>967097</v>
          </cell>
        </row>
        <row r="49">
          <cell r="D49">
            <v>378902</v>
          </cell>
        </row>
        <row r="50">
          <cell r="D50">
            <v>2006930</v>
          </cell>
        </row>
        <row r="51">
          <cell r="D51">
            <v>274563</v>
          </cell>
        </row>
        <row r="52">
          <cell r="D52">
            <v>340994</v>
          </cell>
        </row>
        <row r="53">
          <cell r="D53">
            <v>1079866</v>
          </cell>
        </row>
        <row r="54">
          <cell r="D54">
            <v>495742</v>
          </cell>
        </row>
        <row r="55">
          <cell r="D55">
            <v>2191165</v>
          </cell>
        </row>
        <row r="56">
          <cell r="D56">
            <v>263983</v>
          </cell>
        </row>
        <row r="57">
          <cell r="D57">
            <v>429480</v>
          </cell>
        </row>
        <row r="58">
          <cell r="D58">
            <v>1149718</v>
          </cell>
        </row>
        <row r="59">
          <cell r="D59">
            <v>431605</v>
          </cell>
        </row>
        <row r="60">
          <cell r="D60">
            <v>2274786</v>
          </cell>
        </row>
        <row r="61">
          <cell r="D61">
            <v>237655</v>
          </cell>
        </row>
        <row r="62">
          <cell r="D62">
            <v>351778</v>
          </cell>
        </row>
        <row r="63">
          <cell r="D63">
            <v>1240070</v>
          </cell>
        </row>
        <row r="64">
          <cell r="D64">
            <v>449620</v>
          </cell>
        </row>
        <row r="65">
          <cell r="D65">
            <v>2279123</v>
          </cell>
        </row>
        <row r="66">
          <cell r="D66">
            <v>326056</v>
          </cell>
        </row>
        <row r="67">
          <cell r="D67">
            <v>376457</v>
          </cell>
        </row>
        <row r="68">
          <cell r="D68">
            <v>1009900</v>
          </cell>
        </row>
        <row r="69">
          <cell r="D69">
            <v>415794</v>
          </cell>
        </row>
        <row r="70">
          <cell r="D70">
            <v>2128207</v>
          </cell>
        </row>
        <row r="71">
          <cell r="D71">
            <v>348730</v>
          </cell>
        </row>
        <row r="72">
          <cell r="D72">
            <v>344150</v>
          </cell>
        </row>
        <row r="73">
          <cell r="D73">
            <v>996483</v>
          </cell>
        </row>
        <row r="74">
          <cell r="D74">
            <v>493031</v>
          </cell>
        </row>
        <row r="75">
          <cell r="D75">
            <v>2182394</v>
          </cell>
        </row>
        <row r="76">
          <cell r="D76">
            <v>239523</v>
          </cell>
        </row>
        <row r="77">
          <cell r="D77">
            <v>371418</v>
          </cell>
        </row>
        <row r="78">
          <cell r="D78">
            <v>986955</v>
          </cell>
        </row>
        <row r="79">
          <cell r="D79">
            <v>357618</v>
          </cell>
        </row>
        <row r="80">
          <cell r="D80">
            <v>1955514</v>
          </cell>
        </row>
        <row r="81">
          <cell r="D81">
            <v>185299</v>
          </cell>
        </row>
        <row r="82">
          <cell r="D82">
            <v>405196</v>
          </cell>
        </row>
        <row r="83">
          <cell r="D83">
            <v>1012404</v>
          </cell>
        </row>
        <row r="84">
          <cell r="D84">
            <v>319746</v>
          </cell>
        </row>
        <row r="85">
          <cell r="D85">
            <v>1922645</v>
          </cell>
        </row>
        <row r="86">
          <cell r="D86">
            <v>205418</v>
          </cell>
        </row>
        <row r="87">
          <cell r="D87">
            <v>359049</v>
          </cell>
        </row>
        <row r="88">
          <cell r="D88">
            <v>1078751</v>
          </cell>
        </row>
        <row r="89">
          <cell r="D89">
            <v>356880</v>
          </cell>
        </row>
        <row r="90">
          <cell r="D90">
            <v>2000098</v>
          </cell>
        </row>
        <row r="91">
          <cell r="D91">
            <v>253089</v>
          </cell>
        </row>
        <row r="92">
          <cell r="D92">
            <v>463471</v>
          </cell>
        </row>
        <row r="93">
          <cell r="D93">
            <v>1095866</v>
          </cell>
        </row>
        <row r="94">
          <cell r="D94">
            <v>352345</v>
          </cell>
        </row>
        <row r="95">
          <cell r="D95">
            <v>2164771</v>
          </cell>
        </row>
        <row r="96">
          <cell r="D96">
            <v>271009</v>
          </cell>
        </row>
        <row r="97">
          <cell r="D97">
            <v>495198</v>
          </cell>
        </row>
        <row r="98">
          <cell r="D98">
            <v>1293484</v>
          </cell>
        </row>
        <row r="99">
          <cell r="D99">
            <v>388197</v>
          </cell>
        </row>
        <row r="100">
          <cell r="D100">
            <v>2447888</v>
          </cell>
        </row>
        <row r="101">
          <cell r="D101">
            <v>261672</v>
          </cell>
        </row>
        <row r="102">
          <cell r="D102">
            <v>416327</v>
          </cell>
        </row>
        <row r="103">
          <cell r="D103">
            <v>1088025</v>
          </cell>
        </row>
        <row r="104">
          <cell r="D104">
            <v>334206</v>
          </cell>
        </row>
        <row r="105">
          <cell r="D105">
            <v>2100230</v>
          </cell>
        </row>
        <row r="106">
          <cell r="D106">
            <v>199677</v>
          </cell>
        </row>
        <row r="107">
          <cell r="D107">
            <v>452968</v>
          </cell>
        </row>
        <row r="108">
          <cell r="D108">
            <v>1042272</v>
          </cell>
        </row>
        <row r="109">
          <cell r="D109">
            <v>361211</v>
          </cell>
        </row>
        <row r="110">
          <cell r="D110">
            <v>2056128</v>
          </cell>
        </row>
        <row r="111">
          <cell r="D111">
            <v>422357</v>
          </cell>
        </row>
        <row r="112">
          <cell r="D112">
            <v>447724</v>
          </cell>
        </row>
        <row r="113">
          <cell r="D113">
            <v>1100277</v>
          </cell>
        </row>
        <row r="114">
          <cell r="D114">
            <v>409866</v>
          </cell>
        </row>
        <row r="115">
          <cell r="D115">
            <v>2380224</v>
          </cell>
        </row>
        <row r="116">
          <cell r="D116">
            <v>411875</v>
          </cell>
        </row>
        <row r="117">
          <cell r="D117">
            <v>459554</v>
          </cell>
        </row>
        <row r="118">
          <cell r="D118">
            <v>1277441</v>
          </cell>
        </row>
        <row r="119">
          <cell r="D119">
            <v>399198</v>
          </cell>
        </row>
        <row r="120">
          <cell r="D120">
            <v>2548068</v>
          </cell>
        </row>
        <row r="121">
          <cell r="D121">
            <v>305356</v>
          </cell>
        </row>
        <row r="122">
          <cell r="D122">
            <v>545242</v>
          </cell>
        </row>
        <row r="123">
          <cell r="D123">
            <v>1318518</v>
          </cell>
        </row>
        <row r="124">
          <cell r="D124">
            <v>416548</v>
          </cell>
        </row>
        <row r="125">
          <cell r="D125">
            <v>2585664</v>
          </cell>
        </row>
        <row r="132">
          <cell r="D132">
            <v>692880</v>
          </cell>
        </row>
        <row r="133">
          <cell r="D133">
            <v>610941</v>
          </cell>
        </row>
        <row r="134">
          <cell r="D134">
            <v>590495</v>
          </cell>
        </row>
        <row r="135">
          <cell r="D135">
            <v>564467</v>
          </cell>
        </row>
        <row r="136">
          <cell r="D136">
            <v>716560</v>
          </cell>
        </row>
        <row r="137">
          <cell r="D137">
            <v>766207</v>
          </cell>
        </row>
        <row r="138">
          <cell r="D138">
            <v>677999</v>
          </cell>
        </row>
        <row r="139">
          <cell r="D139">
            <v>652645</v>
          </cell>
        </row>
        <row r="140">
          <cell r="D140">
            <v>870081</v>
          </cell>
        </row>
        <row r="141">
          <cell r="D141">
            <v>871429</v>
          </cell>
        </row>
        <row r="142">
          <cell r="D142">
            <v>850598</v>
          </cell>
        </row>
        <row r="146">
          <cell r="D146">
            <v>1689363</v>
          </cell>
        </row>
        <row r="147">
          <cell r="D147">
            <v>1597896</v>
          </cell>
        </row>
        <row r="148">
          <cell r="D148">
            <v>1602899</v>
          </cell>
        </row>
        <row r="149">
          <cell r="D149">
            <v>1643218</v>
          </cell>
        </row>
        <row r="150">
          <cell r="D150">
            <v>1812426</v>
          </cell>
        </row>
        <row r="151">
          <cell r="D151">
            <v>2059691</v>
          </cell>
        </row>
        <row r="152">
          <cell r="D152">
            <v>1766024</v>
          </cell>
        </row>
        <row r="153">
          <cell r="D153">
            <v>1694917</v>
          </cell>
        </row>
        <row r="154">
          <cell r="D154">
            <v>1970358</v>
          </cell>
        </row>
        <row r="155">
          <cell r="D155">
            <v>2148870</v>
          </cell>
        </row>
        <row r="156">
          <cell r="D156">
            <v>2169116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kt.Quartal NPKCaO-gesamt"/>
      <sheetName val="NPKCaO-Grafik-Jahre"/>
      <sheetName val="Dia akt Quartal NPKCa"/>
      <sheetName val="Dia Quartal Differ"/>
      <sheetName val="NPKCa-Gesamt 07-19 Jahr-Quartal"/>
      <sheetName val="NPKCa-Gesamt 10-21 Jahr-Quart"/>
      <sheetName val="Dia Quartal Jahre"/>
      <sheetName val="Grafik Kalk Quartale"/>
      <sheetName val="NPKCa I Quart-Länder"/>
      <sheetName val="N I"/>
      <sheetName val="Dia N I"/>
      <sheetName val="P2O5 I"/>
      <sheetName val="Dia P2O5 I"/>
      <sheetName val="K2O I"/>
      <sheetName val="Dia K2O I"/>
      <sheetName val="CaO I"/>
      <sheetName val="Dia CaO 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C21">
            <v>371684</v>
          </cell>
          <cell r="F21">
            <v>81293</v>
          </cell>
          <cell r="I21">
            <v>116430</v>
          </cell>
          <cell r="L21">
            <v>430846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="50" zoomScaleNormal="50" workbookViewId="0">
      <pane xSplit="1" ySplit="4" topLeftCell="B5" activePane="bottomRight" state="frozen"/>
      <selection pane="topRight" activeCell="B1" sqref="B1"/>
      <selection pane="bottomLeft" activeCell="A13" sqref="A13"/>
      <selection pane="bottomRight" activeCell="O13" sqref="O13"/>
    </sheetView>
  </sheetViews>
  <sheetFormatPr baseColWidth="10" defaultColWidth="11.44140625" defaultRowHeight="12.3"/>
  <cols>
    <col min="1" max="1" width="18.33203125" style="1" customWidth="1"/>
    <col min="2" max="2" width="12.6640625" style="82" customWidth="1"/>
    <col min="3" max="3" width="21.88671875" style="58" customWidth="1"/>
    <col min="4" max="4" width="21.6640625" style="58" customWidth="1"/>
    <col min="5" max="6" width="21.5546875" style="58" customWidth="1"/>
    <col min="7" max="7" width="23.5546875" style="58" customWidth="1"/>
    <col min="8" max="13" width="22.109375" style="58" customWidth="1"/>
    <col min="14" max="14" width="22.6640625" style="58" customWidth="1"/>
    <col min="15" max="15" width="25" style="58" customWidth="1"/>
    <col min="16" max="16" width="17.33203125" style="1" customWidth="1"/>
    <col min="17" max="17" width="17.77734375" style="1" customWidth="1"/>
    <col min="18" max="16384" width="11.44140625" style="1"/>
  </cols>
  <sheetData>
    <row r="1" spans="1:17" ht="35.1">
      <c r="A1" s="694" t="s">
        <v>134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</row>
    <row r="2" spans="1:17" ht="30.6" thickBot="1">
      <c r="A2" s="416"/>
      <c r="B2" s="415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258"/>
    </row>
    <row r="3" spans="1:17" ht="30.9" thickTop="1" thickBot="1">
      <c r="A3" s="408"/>
      <c r="B3" s="408"/>
      <c r="C3" s="417" t="s">
        <v>150</v>
      </c>
      <c r="D3" s="417" t="s">
        <v>150</v>
      </c>
      <c r="E3" s="417" t="s">
        <v>150</v>
      </c>
      <c r="F3" s="417" t="s">
        <v>150</v>
      </c>
      <c r="G3" s="417" t="s">
        <v>150</v>
      </c>
      <c r="H3" s="417" t="s">
        <v>150</v>
      </c>
      <c r="I3" s="417" t="s">
        <v>150</v>
      </c>
      <c r="J3" s="417" t="s">
        <v>150</v>
      </c>
      <c r="K3" s="417" t="s">
        <v>150</v>
      </c>
      <c r="L3" s="417" t="s">
        <v>150</v>
      </c>
      <c r="M3" s="417" t="s">
        <v>150</v>
      </c>
      <c r="N3" s="474" t="s">
        <v>168</v>
      </c>
      <c r="O3" s="419"/>
      <c r="Q3" s="410"/>
    </row>
    <row r="4" spans="1:17" s="65" customFormat="1" ht="51.6" customHeight="1" thickTop="1" thickBot="1">
      <c r="A4" s="691" t="s">
        <v>88</v>
      </c>
      <c r="B4" s="692"/>
      <c r="C4" s="409">
        <v>2011</v>
      </c>
      <c r="D4" s="409">
        <v>2012</v>
      </c>
      <c r="E4" s="409">
        <v>2013</v>
      </c>
      <c r="F4" s="409" t="s">
        <v>151</v>
      </c>
      <c r="G4" s="409" t="s">
        <v>152</v>
      </c>
      <c r="H4" s="409" t="s">
        <v>159</v>
      </c>
      <c r="I4" s="409" t="s">
        <v>160</v>
      </c>
      <c r="J4" s="409" t="s">
        <v>165</v>
      </c>
      <c r="K4" s="409" t="s">
        <v>166</v>
      </c>
      <c r="L4" s="409" t="s">
        <v>169</v>
      </c>
      <c r="M4" s="409" t="s">
        <v>183</v>
      </c>
      <c r="N4" s="418" t="s">
        <v>79</v>
      </c>
      <c r="O4" s="438" t="s">
        <v>91</v>
      </c>
    </row>
    <row r="5" spans="1:17" s="36" customFormat="1" ht="27.6" customHeight="1" thickTop="1">
      <c r="A5" s="302" t="s">
        <v>81</v>
      </c>
      <c r="B5" s="303" t="s">
        <v>80</v>
      </c>
      <c r="C5" s="414">
        <v>309543</v>
      </c>
      <c r="D5" s="414">
        <v>350121</v>
      </c>
      <c r="E5" s="414">
        <v>405525</v>
      </c>
      <c r="F5" s="414">
        <v>388608</v>
      </c>
      <c r="G5" s="414">
        <v>342548</v>
      </c>
      <c r="H5" s="414">
        <v>426948</v>
      </c>
      <c r="I5" s="414">
        <v>376909</v>
      </c>
      <c r="J5" s="414">
        <v>279807</v>
      </c>
      <c r="K5" s="414">
        <v>283891</v>
      </c>
      <c r="L5" s="414">
        <f>'NPKCa IV. Quart-Länder'!B21</f>
        <v>317758</v>
      </c>
      <c r="M5" s="414">
        <f>'NPKCa IV. Quart-Länder'!C21</f>
        <v>283797</v>
      </c>
      <c r="N5" s="443">
        <f>M5/L5*100</f>
        <v>89.312306849866886</v>
      </c>
      <c r="O5" s="444">
        <f>N5-100</f>
        <v>-10.687693150133114</v>
      </c>
    </row>
    <row r="6" spans="1:17" s="2" customFormat="1" ht="26.7">
      <c r="A6" s="259" t="s">
        <v>82</v>
      </c>
      <c r="B6" s="232" t="s">
        <v>92</v>
      </c>
      <c r="C6" s="413">
        <v>38049</v>
      </c>
      <c r="D6" s="413">
        <v>48727</v>
      </c>
      <c r="E6" s="413">
        <v>93440</v>
      </c>
      <c r="F6" s="413">
        <v>43499</v>
      </c>
      <c r="G6" s="413">
        <v>49293</v>
      </c>
      <c r="H6" s="413">
        <v>34560</v>
      </c>
      <c r="I6" s="413">
        <v>54511</v>
      </c>
      <c r="J6" s="413">
        <v>33895</v>
      </c>
      <c r="K6" s="413">
        <v>55465</v>
      </c>
      <c r="L6" s="413">
        <f>'NPKCa IV. Quart-Länder'!E21</f>
        <v>47069</v>
      </c>
      <c r="M6" s="413">
        <f>'NPKCa IV. Quart-Länder'!F21</f>
        <v>29923</v>
      </c>
      <c r="N6" s="445">
        <f>M6/L6*100</f>
        <v>63.572627419320568</v>
      </c>
      <c r="O6" s="446">
        <f>N6-100</f>
        <v>-36.427372580679432</v>
      </c>
    </row>
    <row r="7" spans="1:17" s="2" customFormat="1" ht="26.7">
      <c r="A7" s="301" t="s">
        <v>83</v>
      </c>
      <c r="B7" s="412" t="s">
        <v>93</v>
      </c>
      <c r="C7" s="437">
        <v>79756</v>
      </c>
      <c r="D7" s="437">
        <v>90314</v>
      </c>
      <c r="E7" s="437">
        <v>99038</v>
      </c>
      <c r="F7" s="437">
        <v>110943</v>
      </c>
      <c r="G7" s="437">
        <v>113433</v>
      </c>
      <c r="H7" s="437">
        <v>123319</v>
      </c>
      <c r="I7" s="437">
        <v>123681</v>
      </c>
      <c r="J7" s="384">
        <v>98461</v>
      </c>
      <c r="K7" s="384">
        <v>103034</v>
      </c>
      <c r="L7" s="384">
        <f>'NPKCa IV. Quart-Länder'!H21</f>
        <v>133878</v>
      </c>
      <c r="M7" s="384">
        <f>'NPKCa IV. Quart-Länder'!I21</f>
        <v>92547</v>
      </c>
      <c r="N7" s="447">
        <f>M7/L7*100</f>
        <v>69.127862680948326</v>
      </c>
      <c r="O7" s="448">
        <f>N7-100</f>
        <v>-30.872137319051674</v>
      </c>
    </row>
    <row r="8" spans="1:17" s="2" customFormat="1" ht="22.8" thickBot="1">
      <c r="A8" s="260" t="s">
        <v>84</v>
      </c>
      <c r="B8" s="233" t="s">
        <v>85</v>
      </c>
      <c r="C8" s="411">
        <v>409866</v>
      </c>
      <c r="D8" s="411">
        <v>399198</v>
      </c>
      <c r="E8" s="411">
        <v>416548</v>
      </c>
      <c r="F8" s="411">
        <v>439125</v>
      </c>
      <c r="G8" s="411">
        <v>326592</v>
      </c>
      <c r="H8" s="411">
        <v>418982</v>
      </c>
      <c r="I8" s="411">
        <v>339507</v>
      </c>
      <c r="J8" s="411">
        <v>407111</v>
      </c>
      <c r="K8" s="411">
        <v>314670</v>
      </c>
      <c r="L8" s="411">
        <f>'NPKCa IV. Quart-Länder'!K21</f>
        <v>405284</v>
      </c>
      <c r="M8" s="683">
        <f>'NPKCa IV. Quart-Länder'!L21</f>
        <v>407291</v>
      </c>
      <c r="N8" s="449">
        <f>M8/L8*100</f>
        <v>100.49520829837842</v>
      </c>
      <c r="O8" s="450">
        <f>N8-100</f>
        <v>0.49520829837841518</v>
      </c>
    </row>
    <row r="9" spans="1:17" s="482" customFormat="1" ht="25.5" thickTop="1" thickBot="1">
      <c r="A9" s="477" t="s">
        <v>77</v>
      </c>
      <c r="B9" s="478"/>
      <c r="C9" s="479">
        <f>SUM(C5:C8)</f>
        <v>837214</v>
      </c>
      <c r="D9" s="479">
        <v>888360</v>
      </c>
      <c r="E9" s="479">
        <v>1014551</v>
      </c>
      <c r="F9" s="479">
        <v>982175</v>
      </c>
      <c r="G9" s="479">
        <f t="shared" ref="G9:L9" si="0">SUM(G5:G8)</f>
        <v>831866</v>
      </c>
      <c r="H9" s="479">
        <f t="shared" si="0"/>
        <v>1003809</v>
      </c>
      <c r="I9" s="479">
        <f t="shared" si="0"/>
        <v>894608</v>
      </c>
      <c r="J9" s="479">
        <v>819274</v>
      </c>
      <c r="K9" s="479">
        <v>757060</v>
      </c>
      <c r="L9" s="479">
        <f t="shared" si="0"/>
        <v>903989</v>
      </c>
      <c r="M9" s="479">
        <f>SUM(M5:M8)</f>
        <v>813558</v>
      </c>
      <c r="N9" s="480">
        <f>M9/L9*100</f>
        <v>89.996449071836054</v>
      </c>
      <c r="O9" s="481">
        <f>N9-100</f>
        <v>-10.003550928163946</v>
      </c>
    </row>
    <row r="10" spans="1:17" s="2" customFormat="1" ht="11.7" thickTop="1">
      <c r="A10" s="261"/>
      <c r="B10" s="234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420"/>
      <c r="Q10" s="421"/>
    </row>
    <row r="11" spans="1:17" s="2" customFormat="1" ht="15.3" thickBot="1">
      <c r="A11" s="263"/>
      <c r="B11" s="81"/>
      <c r="C11" s="439" t="s">
        <v>167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O11" s="57"/>
    </row>
    <row r="12" spans="1:17" s="2" customFormat="1" ht="22.2" customHeight="1" thickBot="1">
      <c r="A12" s="263"/>
      <c r="B12" s="81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422" t="s">
        <v>149</v>
      </c>
      <c r="O12" s="57"/>
      <c r="P12" s="262"/>
    </row>
    <row r="13" spans="1:17" ht="36" customHeight="1" thickTop="1" thickBot="1">
      <c r="B13" s="264"/>
      <c r="C13" s="695" t="s">
        <v>184</v>
      </c>
      <c r="D13" s="696"/>
      <c r="E13" s="440">
        <f>SUM(C8:M8)/11</f>
        <v>389470.36363636365</v>
      </c>
      <c r="F13" s="441" t="s">
        <v>158</v>
      </c>
      <c r="G13" s="442"/>
      <c r="H13" s="452"/>
      <c r="I13" s="452"/>
      <c r="J13" s="473" t="s">
        <v>196</v>
      </c>
      <c r="M13" s="473"/>
      <c r="N13" s="472">
        <f>M8/E13*100</f>
        <v>104.57560780677908</v>
      </c>
      <c r="O13" s="451">
        <f>N13-100</f>
        <v>4.5756078067790753</v>
      </c>
    </row>
    <row r="14" spans="1:17" ht="20.100000000000001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</row>
    <row r="15" spans="1:17" ht="27">
      <c r="B15" s="256"/>
      <c r="C15" s="257"/>
      <c r="D15" s="258"/>
      <c r="E15" s="1"/>
      <c r="F15" s="1"/>
      <c r="G15" s="1"/>
      <c r="H15" s="1"/>
      <c r="I15" s="1"/>
      <c r="J15" s="1"/>
      <c r="K15" s="1"/>
      <c r="L15" s="652"/>
      <c r="M15" s="652"/>
      <c r="N15" s="494"/>
      <c r="O15" s="1" t="s">
        <v>133</v>
      </c>
    </row>
    <row r="16" spans="1:17" ht="27">
      <c r="D16" s="1"/>
      <c r="E16" s="1"/>
      <c r="F16" s="1"/>
      <c r="G16" s="1"/>
      <c r="H16" s="1"/>
      <c r="I16" s="1"/>
      <c r="J16" s="1"/>
      <c r="K16" s="1"/>
      <c r="L16" s="652"/>
      <c r="M16" s="652"/>
      <c r="N16" s="494"/>
      <c r="O16" s="1"/>
    </row>
    <row r="17" spans="4:15" ht="27">
      <c r="D17" s="1"/>
      <c r="E17" s="1"/>
      <c r="F17" s="1"/>
      <c r="G17" s="1"/>
      <c r="H17" s="1"/>
      <c r="I17" s="1"/>
      <c r="J17" s="1"/>
      <c r="K17" s="1"/>
      <c r="L17" s="652"/>
      <c r="M17" s="652"/>
      <c r="N17" s="494"/>
      <c r="O17" s="1"/>
    </row>
    <row r="18" spans="4:15" ht="27">
      <c r="D18" s="1"/>
      <c r="E18" s="1"/>
      <c r="F18" s="1"/>
      <c r="G18" s="1"/>
      <c r="H18" s="1"/>
      <c r="I18" s="1"/>
      <c r="J18" s="1"/>
      <c r="K18" s="1"/>
      <c r="L18" s="652"/>
      <c r="M18" s="652"/>
      <c r="N18" s="494"/>
      <c r="O18" s="1"/>
    </row>
    <row r="19" spans="4:15" ht="27">
      <c r="D19" s="1"/>
      <c r="E19" s="1" t="s">
        <v>133</v>
      </c>
      <c r="F19" s="1"/>
      <c r="G19" s="1"/>
      <c r="H19" s="1"/>
      <c r="I19" s="1"/>
      <c r="J19" s="1"/>
      <c r="K19" s="1"/>
      <c r="L19" s="652"/>
      <c r="M19" s="652"/>
      <c r="N19" s="494"/>
      <c r="O19" s="1"/>
    </row>
    <row r="22" spans="4:15">
      <c r="O22" s="58" t="s">
        <v>133</v>
      </c>
    </row>
    <row r="24" spans="4:15">
      <c r="I24" s="58" t="s">
        <v>133</v>
      </c>
      <c r="K24" s="58" t="s">
        <v>133</v>
      </c>
      <c r="N24" s="58" t="s">
        <v>133</v>
      </c>
    </row>
    <row r="25" spans="4:15">
      <c r="K25" s="58" t="s">
        <v>133</v>
      </c>
    </row>
    <row r="26" spans="4:15">
      <c r="N26" s="58" t="s">
        <v>133</v>
      </c>
    </row>
  </sheetData>
  <mergeCells count="4">
    <mergeCell ref="A4:B4"/>
    <mergeCell ref="C2:P2"/>
    <mergeCell ref="A1:P1"/>
    <mergeCell ref="C13:D13"/>
  </mergeCells>
  <phoneticPr fontId="0" type="noConversion"/>
  <printOptions horizontalCentered="1"/>
  <pageMargins left="0.19685039370078741" right="0.19685039370078741" top="1.6141732283464567" bottom="0.39370078740157483" header="0.94488188976377963" footer="0.31496062992125984"/>
  <pageSetup paperSize="9" scale="66" orientation="landscape" horizontalDpi="4294967292" verticalDpi="300" r:id="rId1"/>
  <headerFooter alignWithMargins="0">
    <oddFooter>&amp;L&amp;F/&amp;A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90" zoomScaleNormal="90" workbookViewId="0">
      <selection activeCell="N21" sqref="N21"/>
    </sheetView>
  </sheetViews>
  <sheetFormatPr baseColWidth="10" defaultRowHeight="12.3"/>
  <sheetData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0"/>
  <sheetViews>
    <sheetView zoomScale="50" zoomScaleNormal="50" workbookViewId="0">
      <pane xSplit="1" ySplit="3" topLeftCell="B9" activePane="bottomRight" state="frozen"/>
      <selection pane="topRight" activeCell="B1" sqref="B1"/>
      <selection pane="bottomLeft" activeCell="A13" sqref="A13"/>
      <selection pane="bottomRight" activeCell="AA11" sqref="AA11"/>
    </sheetView>
  </sheetViews>
  <sheetFormatPr baseColWidth="10" defaultColWidth="11.44140625" defaultRowHeight="12.3"/>
  <cols>
    <col min="1" max="1" width="24" style="237" customWidth="1"/>
    <col min="2" max="2" width="14.33203125" style="237" customWidth="1"/>
    <col min="3" max="3" width="12" style="239" customWidth="1"/>
    <col min="4" max="4" width="17.6640625" style="239" hidden="1" customWidth="1"/>
    <col min="5" max="5" width="17.5546875" style="239" hidden="1" customWidth="1"/>
    <col min="6" max="6" width="18.6640625" style="239" hidden="1" customWidth="1"/>
    <col min="7" max="7" width="19.33203125" style="240" hidden="1" customWidth="1"/>
    <col min="8" max="13" width="18.109375" style="240" customWidth="1"/>
    <col min="14" max="14" width="21.88671875" style="240" customWidth="1"/>
    <col min="15" max="15" width="19.44140625" style="237" customWidth="1"/>
    <col min="16" max="16" width="18.33203125" style="237" customWidth="1"/>
    <col min="17" max="17" width="19" style="237" customWidth="1"/>
    <col min="18" max="18" width="20.5546875" style="237" customWidth="1"/>
    <col min="19" max="19" width="17" style="237" customWidth="1"/>
    <col min="20" max="20" width="9.109375" style="237" customWidth="1"/>
    <col min="21" max="21" width="3.6640625" style="237" customWidth="1"/>
    <col min="22" max="22" width="11.44140625" style="237"/>
    <col min="23" max="23" width="4.109375" style="237" customWidth="1"/>
    <col min="24" max="24" width="19.33203125" style="237" customWidth="1"/>
    <col min="25" max="25" width="11.44140625" style="237"/>
    <col min="26" max="26" width="15.44140625" style="237" customWidth="1"/>
    <col min="27" max="27" width="11.44140625" style="237"/>
    <col min="28" max="28" width="31" style="237" customWidth="1"/>
    <col min="29" max="16384" width="11.44140625" style="237"/>
  </cols>
  <sheetData>
    <row r="1" spans="1:33" ht="49.95" customHeight="1">
      <c r="A1" s="697" t="s">
        <v>178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508"/>
      <c r="U1" s="508"/>
      <c r="V1" s="508"/>
      <c r="W1" s="508"/>
      <c r="X1" s="508"/>
      <c r="Y1" s="508"/>
      <c r="Z1" s="508"/>
      <c r="AA1" s="508"/>
      <c r="AB1" s="508"/>
      <c r="AC1" s="508"/>
    </row>
    <row r="2" spans="1:33" ht="40.200000000000003" customHeight="1">
      <c r="A2" s="698" t="s">
        <v>118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508"/>
      <c r="U2" s="508"/>
      <c r="V2" s="508"/>
      <c r="W2" s="508"/>
      <c r="X2" s="508"/>
      <c r="Y2" s="508"/>
      <c r="Z2" s="508"/>
      <c r="AA2" s="508"/>
      <c r="AB2" s="508"/>
      <c r="AC2" s="508"/>
    </row>
    <row r="3" spans="1:33" s="238" customFormat="1" ht="90" customHeight="1" thickBot="1">
      <c r="A3" s="251" t="s">
        <v>88</v>
      </c>
      <c r="B3" s="252" t="s">
        <v>119</v>
      </c>
      <c r="C3" s="253" t="s">
        <v>120</v>
      </c>
      <c r="D3" s="386">
        <v>2007</v>
      </c>
      <c r="E3" s="386">
        <v>2008</v>
      </c>
      <c r="F3" s="386">
        <v>2009</v>
      </c>
      <c r="G3" s="386">
        <v>2010</v>
      </c>
      <c r="H3" s="387">
        <v>2011</v>
      </c>
      <c r="I3" s="387">
        <v>2012</v>
      </c>
      <c r="J3" s="387">
        <v>2013</v>
      </c>
      <c r="K3" s="387">
        <v>2014</v>
      </c>
      <c r="L3" s="387">
        <v>2015</v>
      </c>
      <c r="M3" s="387">
        <v>2016</v>
      </c>
      <c r="N3" s="387">
        <v>2017</v>
      </c>
      <c r="O3" s="387">
        <v>2018</v>
      </c>
      <c r="P3" s="387">
        <v>2019</v>
      </c>
      <c r="Q3" s="387">
        <v>2020</v>
      </c>
      <c r="R3" s="388">
        <v>2021</v>
      </c>
      <c r="S3" s="509" t="s">
        <v>121</v>
      </c>
    </row>
    <row r="4" spans="1:33" ht="20.100000000000001">
      <c r="A4" s="508"/>
      <c r="B4" s="508"/>
      <c r="C4" s="510"/>
      <c r="D4" s="385" t="s">
        <v>122</v>
      </c>
      <c r="E4" s="385" t="s">
        <v>122</v>
      </c>
      <c r="F4" s="385" t="s">
        <v>122</v>
      </c>
      <c r="G4" s="385" t="s">
        <v>122</v>
      </c>
      <c r="H4" s="385" t="s">
        <v>122</v>
      </c>
      <c r="I4" s="385" t="s">
        <v>122</v>
      </c>
      <c r="J4" s="385" t="s">
        <v>122</v>
      </c>
      <c r="K4" s="385"/>
      <c r="L4" s="385" t="s">
        <v>122</v>
      </c>
      <c r="M4" s="385"/>
      <c r="N4" s="385" t="s">
        <v>122</v>
      </c>
      <c r="O4" s="385" t="s">
        <v>122</v>
      </c>
      <c r="P4" s="385" t="s">
        <v>122</v>
      </c>
      <c r="Q4" s="385" t="s">
        <v>122</v>
      </c>
      <c r="R4" s="385" t="s">
        <v>122</v>
      </c>
      <c r="S4" s="511"/>
      <c r="T4" s="508"/>
      <c r="U4" s="508"/>
      <c r="V4" s="508"/>
      <c r="W4" s="508"/>
      <c r="X4" s="508"/>
      <c r="Y4" s="508"/>
      <c r="Z4" s="508"/>
      <c r="AA4" s="508"/>
      <c r="AB4" s="508"/>
      <c r="AC4" s="508"/>
    </row>
    <row r="5" spans="1:33" s="238" customFormat="1" ht="20.100000000000001">
      <c r="A5" s="569" t="s">
        <v>81</v>
      </c>
      <c r="B5" s="570" t="s">
        <v>123</v>
      </c>
      <c r="C5" s="571" t="s">
        <v>80</v>
      </c>
      <c r="D5" s="572">
        <v>412589</v>
      </c>
      <c r="E5" s="572">
        <v>465698</v>
      </c>
      <c r="F5" s="572">
        <v>402146</v>
      </c>
      <c r="G5" s="512">
        <v>414286</v>
      </c>
      <c r="H5" s="513">
        <v>464962</v>
      </c>
      <c r="I5" s="513">
        <v>472421</v>
      </c>
      <c r="J5" s="513">
        <v>421672</v>
      </c>
      <c r="K5" s="513">
        <v>520410</v>
      </c>
      <c r="L5" s="513">
        <v>575240</v>
      </c>
      <c r="M5" s="513">
        <v>549696</v>
      </c>
      <c r="N5" s="573">
        <v>509173</v>
      </c>
      <c r="O5" s="573">
        <v>344755</v>
      </c>
      <c r="P5" s="573">
        <v>341231</v>
      </c>
      <c r="Q5" s="573">
        <v>420531</v>
      </c>
      <c r="R5" s="514">
        <f>'[2]NPKCa I Quart-Länder'!C21</f>
        <v>371684</v>
      </c>
      <c r="S5" s="574">
        <f>R5/Q5*100</f>
        <v>88.384447282126644</v>
      </c>
    </row>
    <row r="6" spans="1:33" s="238" customFormat="1" ht="20.100000000000001">
      <c r="A6" s="569" t="s">
        <v>81</v>
      </c>
      <c r="B6" s="570" t="s">
        <v>124</v>
      </c>
      <c r="C6" s="571" t="s">
        <v>80</v>
      </c>
      <c r="D6" s="572">
        <v>318844</v>
      </c>
      <c r="E6" s="572">
        <v>404546</v>
      </c>
      <c r="F6" s="572">
        <v>362553</v>
      </c>
      <c r="G6" s="512">
        <v>354730</v>
      </c>
      <c r="H6" s="513">
        <v>397955</v>
      </c>
      <c r="I6" s="513">
        <v>404168</v>
      </c>
      <c r="J6" s="513">
        <v>454781</v>
      </c>
      <c r="K6" s="513">
        <v>371496</v>
      </c>
      <c r="L6" s="513">
        <v>418744</v>
      </c>
      <c r="M6" s="513">
        <v>436111</v>
      </c>
      <c r="N6" s="573">
        <v>341232</v>
      </c>
      <c r="O6" s="573">
        <v>390959</v>
      </c>
      <c r="P6" s="573">
        <v>405072</v>
      </c>
      <c r="Q6" s="573">
        <v>371774</v>
      </c>
      <c r="R6" s="514">
        <v>291869</v>
      </c>
      <c r="S6" s="574">
        <f t="shared" ref="S6:S30" si="0">R6/Q6*100</f>
        <v>78.507103778101751</v>
      </c>
    </row>
    <row r="7" spans="1:33" s="241" customFormat="1" ht="20.100000000000001">
      <c r="A7" s="569" t="s">
        <v>81</v>
      </c>
      <c r="B7" s="570" t="s">
        <v>125</v>
      </c>
      <c r="C7" s="571" t="s">
        <v>80</v>
      </c>
      <c r="D7" s="572">
        <v>457847</v>
      </c>
      <c r="E7" s="572">
        <v>472488</v>
      </c>
      <c r="F7" s="572">
        <v>445342</v>
      </c>
      <c r="G7" s="512">
        <v>516007</v>
      </c>
      <c r="H7" s="513">
        <v>454528</v>
      </c>
      <c r="I7" s="513">
        <v>420158</v>
      </c>
      <c r="J7" s="513">
        <v>352710</v>
      </c>
      <c r="K7" s="513">
        <v>403303</v>
      </c>
      <c r="L7" s="513">
        <v>382261</v>
      </c>
      <c r="M7" s="513">
        <v>381490</v>
      </c>
      <c r="N7" s="573">
        <v>384013</v>
      </c>
      <c r="O7" s="573">
        <v>316174</v>
      </c>
      <c r="P7" s="573">
        <v>295818</v>
      </c>
      <c r="Q7" s="573">
        <v>284172</v>
      </c>
      <c r="R7" s="515">
        <v>257747</v>
      </c>
      <c r="S7" s="574">
        <f t="shared" si="0"/>
        <v>90.701054291063159</v>
      </c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</row>
    <row r="8" spans="1:33" s="242" customFormat="1" ht="20.399999999999999" thickBot="1">
      <c r="A8" s="575" t="s">
        <v>81</v>
      </c>
      <c r="B8" s="570" t="s">
        <v>126</v>
      </c>
      <c r="C8" s="576" t="s">
        <v>80</v>
      </c>
      <c r="D8" s="572">
        <v>479095</v>
      </c>
      <c r="E8" s="572">
        <v>313576</v>
      </c>
      <c r="F8" s="516">
        <v>354281</v>
      </c>
      <c r="G8" s="513">
        <v>409277</v>
      </c>
      <c r="H8" s="516">
        <v>309543</v>
      </c>
      <c r="I8" s="516">
        <v>350121</v>
      </c>
      <c r="J8" s="516">
        <v>405525</v>
      </c>
      <c r="K8" s="516">
        <v>388608</v>
      </c>
      <c r="L8" s="516">
        <v>342548</v>
      </c>
      <c r="M8" s="513">
        <v>426948</v>
      </c>
      <c r="N8" s="577">
        <v>376926</v>
      </c>
      <c r="O8" s="577">
        <v>279807</v>
      </c>
      <c r="P8" s="573">
        <v>283856</v>
      </c>
      <c r="Q8" s="573">
        <v>317757</v>
      </c>
      <c r="R8" s="517">
        <v>283797</v>
      </c>
      <c r="S8" s="578">
        <f t="shared" si="0"/>
        <v>89.312587920958464</v>
      </c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</row>
    <row r="9" spans="1:33" ht="20.399999999999999" thickBot="1">
      <c r="A9" s="579" t="s">
        <v>81</v>
      </c>
      <c r="B9" s="580" t="s">
        <v>127</v>
      </c>
      <c r="C9" s="581" t="s">
        <v>80</v>
      </c>
      <c r="D9" s="582">
        <f t="shared" ref="D9:M9" si="1">D8+D7+D6+D5</f>
        <v>1668375</v>
      </c>
      <c r="E9" s="582">
        <f t="shared" si="1"/>
        <v>1656308</v>
      </c>
      <c r="F9" s="519">
        <f t="shared" si="1"/>
        <v>1564322</v>
      </c>
      <c r="G9" s="518">
        <f t="shared" si="1"/>
        <v>1694300</v>
      </c>
      <c r="H9" s="519">
        <f t="shared" si="1"/>
        <v>1626988</v>
      </c>
      <c r="I9" s="519">
        <f t="shared" si="1"/>
        <v>1646868</v>
      </c>
      <c r="J9" s="519">
        <f t="shared" si="1"/>
        <v>1634688</v>
      </c>
      <c r="K9" s="519">
        <f t="shared" si="1"/>
        <v>1683817</v>
      </c>
      <c r="L9" s="519">
        <f t="shared" si="1"/>
        <v>1718793</v>
      </c>
      <c r="M9" s="519">
        <f t="shared" si="1"/>
        <v>1794245</v>
      </c>
      <c r="N9" s="583">
        <v>1611344</v>
      </c>
      <c r="O9" s="583">
        <v>1331695</v>
      </c>
      <c r="P9" s="583">
        <v>1325977</v>
      </c>
      <c r="Q9" s="583">
        <v>1401715</v>
      </c>
      <c r="R9" s="584">
        <f>R8+R7+R6+R5</f>
        <v>1205097</v>
      </c>
      <c r="S9" s="684">
        <f t="shared" si="0"/>
        <v>85.973040168650556</v>
      </c>
      <c r="T9" s="508"/>
      <c r="U9" s="508"/>
      <c r="V9" s="508"/>
      <c r="W9" s="508"/>
      <c r="X9" s="508"/>
      <c r="Y9" s="508"/>
      <c r="Z9" s="508"/>
      <c r="AA9" s="508"/>
      <c r="AB9" s="508"/>
      <c r="AC9" s="508"/>
    </row>
    <row r="10" spans="1:33">
      <c r="A10" s="508"/>
      <c r="B10" s="508"/>
      <c r="C10" s="510"/>
      <c r="D10" s="585"/>
      <c r="E10" s="585"/>
      <c r="F10" s="585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1"/>
      <c r="S10" s="511" t="s">
        <v>133</v>
      </c>
      <c r="T10" s="508"/>
      <c r="U10" s="508"/>
      <c r="V10" s="508" t="s">
        <v>133</v>
      </c>
      <c r="W10" s="508"/>
      <c r="X10" s="508"/>
      <c r="Y10" s="508"/>
      <c r="Z10" s="508"/>
      <c r="AA10" s="508"/>
      <c r="AB10" s="508"/>
      <c r="AC10" s="508"/>
    </row>
    <row r="11" spans="1:33" s="238" customFormat="1" ht="23.7">
      <c r="A11" s="243" t="s">
        <v>82</v>
      </c>
      <c r="B11" s="522" t="s">
        <v>123</v>
      </c>
      <c r="C11" s="244" t="s">
        <v>171</v>
      </c>
      <c r="D11" s="586">
        <v>87955</v>
      </c>
      <c r="E11" s="586">
        <v>92790</v>
      </c>
      <c r="F11" s="586">
        <v>70230</v>
      </c>
      <c r="G11" s="523">
        <v>82768</v>
      </c>
      <c r="H11" s="454">
        <v>88653</v>
      </c>
      <c r="I11" s="454">
        <v>101929</v>
      </c>
      <c r="J11" s="454">
        <v>119591</v>
      </c>
      <c r="K11" s="454">
        <v>102457</v>
      </c>
      <c r="L11" s="454">
        <v>160111</v>
      </c>
      <c r="M11" s="454">
        <v>130954</v>
      </c>
      <c r="N11" s="454">
        <v>112665</v>
      </c>
      <c r="O11" s="454">
        <v>80385</v>
      </c>
      <c r="P11" s="454">
        <v>80649</v>
      </c>
      <c r="Q11" s="454">
        <v>106710</v>
      </c>
      <c r="R11" s="524">
        <f>'[2]NPKCa I Quart-Länder'!F21</f>
        <v>81293</v>
      </c>
      <c r="S11" s="587">
        <f t="shared" si="0"/>
        <v>76.181238871708373</v>
      </c>
      <c r="X11" s="238" t="s">
        <v>133</v>
      </c>
    </row>
    <row r="12" spans="1:33" s="238" customFormat="1" ht="23.7">
      <c r="A12" s="243" t="s">
        <v>82</v>
      </c>
      <c r="B12" s="522" t="s">
        <v>124</v>
      </c>
      <c r="C12" s="244" t="s">
        <v>171</v>
      </c>
      <c r="D12" s="586">
        <v>55247</v>
      </c>
      <c r="E12" s="586">
        <v>50326</v>
      </c>
      <c r="F12" s="586">
        <v>34854</v>
      </c>
      <c r="G12" s="523">
        <v>46382</v>
      </c>
      <c r="H12" s="454">
        <v>58044</v>
      </c>
      <c r="I12" s="454">
        <v>66141</v>
      </c>
      <c r="J12" s="454">
        <v>67495</v>
      </c>
      <c r="K12" s="454">
        <v>49186</v>
      </c>
      <c r="L12" s="454">
        <v>46116</v>
      </c>
      <c r="M12" s="455">
        <v>64082</v>
      </c>
      <c r="N12" s="454">
        <v>40091</v>
      </c>
      <c r="O12" s="454">
        <v>32609</v>
      </c>
      <c r="P12" s="455">
        <v>54410</v>
      </c>
      <c r="Q12" s="455">
        <v>44943</v>
      </c>
      <c r="R12" s="524">
        <v>28261</v>
      </c>
      <c r="S12" s="587">
        <f t="shared" si="0"/>
        <v>62.881872594174851</v>
      </c>
    </row>
    <row r="13" spans="1:33" s="242" customFormat="1" ht="23.7">
      <c r="A13" s="243" t="s">
        <v>82</v>
      </c>
      <c r="B13" s="522" t="s">
        <v>125</v>
      </c>
      <c r="C13" s="244" t="s">
        <v>171</v>
      </c>
      <c r="D13" s="586">
        <v>72728</v>
      </c>
      <c r="E13" s="586">
        <v>51736</v>
      </c>
      <c r="F13" s="586">
        <v>49551</v>
      </c>
      <c r="G13" s="523">
        <v>72181</v>
      </c>
      <c r="H13" s="454">
        <v>44319</v>
      </c>
      <c r="I13" s="454">
        <v>48150</v>
      </c>
      <c r="J13" s="454">
        <v>39950</v>
      </c>
      <c r="K13" s="454">
        <v>42470</v>
      </c>
      <c r="L13" s="454">
        <v>43433</v>
      </c>
      <c r="M13" s="454">
        <v>43763</v>
      </c>
      <c r="N13" s="454">
        <v>41022</v>
      </c>
      <c r="O13" s="454">
        <v>32205</v>
      </c>
      <c r="P13" s="454">
        <v>40577</v>
      </c>
      <c r="Q13" s="454">
        <v>35559</v>
      </c>
      <c r="R13" s="524">
        <v>20076</v>
      </c>
      <c r="S13" s="587">
        <f t="shared" si="0"/>
        <v>56.458280604066481</v>
      </c>
    </row>
    <row r="14" spans="1:33" s="242" customFormat="1" ht="24" thickBot="1">
      <c r="A14" s="245" t="s">
        <v>82</v>
      </c>
      <c r="B14" s="522" t="s">
        <v>126</v>
      </c>
      <c r="C14" s="244" t="s">
        <v>171</v>
      </c>
      <c r="D14" s="586">
        <v>100858</v>
      </c>
      <c r="E14" s="586">
        <v>17745</v>
      </c>
      <c r="F14" s="456">
        <v>56272</v>
      </c>
      <c r="G14" s="454">
        <v>67382</v>
      </c>
      <c r="H14" s="456">
        <v>38049</v>
      </c>
      <c r="I14" s="456">
        <v>48727</v>
      </c>
      <c r="J14" s="456">
        <v>93440</v>
      </c>
      <c r="K14" s="456">
        <v>43499</v>
      </c>
      <c r="L14" s="456">
        <v>49293</v>
      </c>
      <c r="M14" s="456">
        <v>34560</v>
      </c>
      <c r="N14" s="456">
        <v>54511</v>
      </c>
      <c r="O14" s="456">
        <v>33895</v>
      </c>
      <c r="P14" s="456">
        <v>55430</v>
      </c>
      <c r="Q14" s="457">
        <v>47069</v>
      </c>
      <c r="R14" s="525">
        <v>29923</v>
      </c>
      <c r="S14" s="588">
        <f t="shared" si="0"/>
        <v>63.572627419320568</v>
      </c>
    </row>
    <row r="15" spans="1:33" ht="24" thickBot="1">
      <c r="A15" s="246" t="s">
        <v>82</v>
      </c>
      <c r="B15" s="247" t="s">
        <v>127</v>
      </c>
      <c r="C15" s="248" t="s">
        <v>171</v>
      </c>
      <c r="D15" s="589">
        <f t="shared" ref="D15:M15" si="2">D14+D13+D12+D11</f>
        <v>316788</v>
      </c>
      <c r="E15" s="589">
        <f t="shared" si="2"/>
        <v>212597</v>
      </c>
      <c r="F15" s="458">
        <f t="shared" si="2"/>
        <v>210907</v>
      </c>
      <c r="G15" s="526">
        <f t="shared" si="2"/>
        <v>268713</v>
      </c>
      <c r="H15" s="458">
        <f t="shared" si="2"/>
        <v>229065</v>
      </c>
      <c r="I15" s="458">
        <f t="shared" si="2"/>
        <v>264947</v>
      </c>
      <c r="J15" s="458">
        <f t="shared" si="2"/>
        <v>320476</v>
      </c>
      <c r="K15" s="458">
        <f t="shared" si="2"/>
        <v>237612</v>
      </c>
      <c r="L15" s="458">
        <f t="shared" si="2"/>
        <v>298953</v>
      </c>
      <c r="M15" s="458">
        <f t="shared" si="2"/>
        <v>273359</v>
      </c>
      <c r="N15" s="458">
        <v>248289</v>
      </c>
      <c r="O15" s="458">
        <v>179094</v>
      </c>
      <c r="P15" s="458">
        <v>231066</v>
      </c>
      <c r="Q15" s="458">
        <v>234281</v>
      </c>
      <c r="R15" s="590">
        <f>R14+R13+R12+R11</f>
        <v>159553</v>
      </c>
      <c r="S15" s="685">
        <f t="shared" si="0"/>
        <v>68.103260614390422</v>
      </c>
      <c r="T15" s="508"/>
      <c r="U15" s="508"/>
      <c r="V15" s="508"/>
      <c r="W15" s="508"/>
      <c r="X15" s="508"/>
      <c r="Y15" s="508"/>
      <c r="Z15" s="508"/>
      <c r="AA15" s="508"/>
      <c r="AB15" s="508"/>
      <c r="AC15" s="508"/>
    </row>
    <row r="16" spans="1:33" ht="14.1">
      <c r="A16" s="508"/>
      <c r="B16" s="508"/>
      <c r="C16" s="510"/>
      <c r="D16" s="585"/>
      <c r="E16" s="585"/>
      <c r="F16" s="585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1"/>
      <c r="S16" s="511" t="s">
        <v>133</v>
      </c>
      <c r="T16" s="591"/>
      <c r="U16" s="508"/>
      <c r="V16" s="508"/>
      <c r="W16" s="508"/>
      <c r="X16" s="508"/>
      <c r="Y16" s="508"/>
      <c r="Z16" s="508"/>
      <c r="AA16" s="508"/>
      <c r="AB16" s="508"/>
      <c r="AC16" s="508"/>
    </row>
    <row r="17" spans="1:29" s="238" customFormat="1" ht="23.7">
      <c r="A17" s="527" t="s">
        <v>83</v>
      </c>
      <c r="B17" s="528" t="s">
        <v>123</v>
      </c>
      <c r="C17" s="529" t="s">
        <v>172</v>
      </c>
      <c r="D17" s="592">
        <v>110032</v>
      </c>
      <c r="E17" s="592">
        <v>122952</v>
      </c>
      <c r="F17" s="592">
        <v>126183</v>
      </c>
      <c r="G17" s="530">
        <v>145375</v>
      </c>
      <c r="H17" s="531">
        <v>129744</v>
      </c>
      <c r="I17" s="531">
        <v>92384</v>
      </c>
      <c r="J17" s="531">
        <v>88257</v>
      </c>
      <c r="K17" s="531">
        <v>147238</v>
      </c>
      <c r="L17" s="531">
        <v>142215</v>
      </c>
      <c r="M17" s="532">
        <v>103543</v>
      </c>
      <c r="N17" s="593">
        <v>136494</v>
      </c>
      <c r="O17" s="593">
        <v>94134</v>
      </c>
      <c r="P17" s="594">
        <v>123759</v>
      </c>
      <c r="Q17" s="594">
        <v>116011</v>
      </c>
      <c r="R17" s="533">
        <f>'[2]NPKCa I Quart-Länder'!I21</f>
        <v>116430</v>
      </c>
      <c r="S17" s="595">
        <f t="shared" si="0"/>
        <v>100.36117264742137</v>
      </c>
      <c r="T17" s="596"/>
      <c r="X17" s="238" t="s">
        <v>133</v>
      </c>
    </row>
    <row r="18" spans="1:29" s="238" customFormat="1" ht="23.7">
      <c r="A18" s="527" t="s">
        <v>83</v>
      </c>
      <c r="B18" s="528" t="s">
        <v>124</v>
      </c>
      <c r="C18" s="529" t="s">
        <v>172</v>
      </c>
      <c r="D18" s="592">
        <v>134036</v>
      </c>
      <c r="E18" s="592">
        <v>143994</v>
      </c>
      <c r="F18" s="592">
        <v>30676</v>
      </c>
      <c r="G18" s="530">
        <v>111863</v>
      </c>
      <c r="H18" s="531">
        <v>105438</v>
      </c>
      <c r="I18" s="531">
        <v>110369</v>
      </c>
      <c r="J18" s="531">
        <v>128122</v>
      </c>
      <c r="K18" s="531">
        <v>126588</v>
      </c>
      <c r="L18" s="531">
        <v>113225</v>
      </c>
      <c r="M18" s="532">
        <v>106592</v>
      </c>
      <c r="N18" s="593">
        <v>111966</v>
      </c>
      <c r="O18" s="593">
        <v>105568</v>
      </c>
      <c r="P18" s="594">
        <v>111442</v>
      </c>
      <c r="Q18" s="594">
        <v>114536</v>
      </c>
      <c r="R18" s="533">
        <v>117068</v>
      </c>
      <c r="S18" s="595">
        <f t="shared" si="0"/>
        <v>102.21065865753998</v>
      </c>
      <c r="T18" s="596"/>
    </row>
    <row r="19" spans="1:29" s="242" customFormat="1" ht="23.7">
      <c r="A19" s="527" t="s">
        <v>83</v>
      </c>
      <c r="B19" s="528" t="s">
        <v>125</v>
      </c>
      <c r="C19" s="529" t="s">
        <v>172</v>
      </c>
      <c r="D19" s="592">
        <v>129985</v>
      </c>
      <c r="E19" s="592">
        <v>97772</v>
      </c>
      <c r="F19" s="592">
        <v>45391</v>
      </c>
      <c r="G19" s="530">
        <v>102608</v>
      </c>
      <c r="H19" s="531">
        <v>103308</v>
      </c>
      <c r="I19" s="531">
        <v>113758</v>
      </c>
      <c r="J19" s="531">
        <v>88313</v>
      </c>
      <c r="K19" s="531">
        <v>93491</v>
      </c>
      <c r="L19" s="531">
        <v>74191</v>
      </c>
      <c r="M19" s="532">
        <v>58300</v>
      </c>
      <c r="N19" s="593">
        <v>68260</v>
      </c>
      <c r="O19" s="593">
        <v>75885</v>
      </c>
      <c r="P19" s="594">
        <v>85893</v>
      </c>
      <c r="Q19" s="594">
        <v>79020</v>
      </c>
      <c r="R19" s="533">
        <v>87684</v>
      </c>
      <c r="S19" s="595">
        <f t="shared" si="0"/>
        <v>110.96431283219439</v>
      </c>
      <c r="T19" s="596"/>
    </row>
    <row r="20" spans="1:29" s="242" customFormat="1" ht="19.5" customHeight="1" thickBot="1">
      <c r="A20" s="534" t="s">
        <v>83</v>
      </c>
      <c r="B20" s="528" t="s">
        <v>126</v>
      </c>
      <c r="C20" s="529" t="s">
        <v>172</v>
      </c>
      <c r="D20" s="592">
        <v>114382</v>
      </c>
      <c r="E20" s="592">
        <v>38098</v>
      </c>
      <c r="F20" s="535">
        <v>58225</v>
      </c>
      <c r="G20" s="531">
        <v>95631</v>
      </c>
      <c r="H20" s="535">
        <v>79756</v>
      </c>
      <c r="I20" s="535">
        <v>90314</v>
      </c>
      <c r="J20" s="535">
        <v>99038</v>
      </c>
      <c r="K20" s="535">
        <v>110943</v>
      </c>
      <c r="L20" s="535">
        <v>113433</v>
      </c>
      <c r="M20" s="536">
        <v>123319</v>
      </c>
      <c r="N20" s="597">
        <v>123666</v>
      </c>
      <c r="O20" s="597">
        <v>98461</v>
      </c>
      <c r="P20" s="598">
        <v>103034</v>
      </c>
      <c r="Q20" s="598">
        <v>133878</v>
      </c>
      <c r="R20" s="537">
        <v>92547</v>
      </c>
      <c r="S20" s="599">
        <f t="shared" si="0"/>
        <v>69.127862680948326</v>
      </c>
      <c r="T20" s="596"/>
      <c r="X20" s="600"/>
      <c r="Y20" s="600"/>
      <c r="Z20" s="600"/>
    </row>
    <row r="21" spans="1:29" ht="24" thickBot="1">
      <c r="A21" s="538" t="s">
        <v>83</v>
      </c>
      <c r="B21" s="539" t="s">
        <v>127</v>
      </c>
      <c r="C21" s="540" t="s">
        <v>172</v>
      </c>
      <c r="D21" s="601">
        <f t="shared" ref="D21:M21" si="3">D20+D19+D18+D17</f>
        <v>488435</v>
      </c>
      <c r="E21" s="601">
        <f t="shared" si="3"/>
        <v>402816</v>
      </c>
      <c r="F21" s="542">
        <f t="shared" si="3"/>
        <v>260475</v>
      </c>
      <c r="G21" s="541">
        <f t="shared" si="3"/>
        <v>455477</v>
      </c>
      <c r="H21" s="542">
        <f t="shared" si="3"/>
        <v>418246</v>
      </c>
      <c r="I21" s="542">
        <f t="shared" si="3"/>
        <v>406825</v>
      </c>
      <c r="J21" s="542">
        <f t="shared" si="3"/>
        <v>403730</v>
      </c>
      <c r="K21" s="542">
        <f t="shared" si="3"/>
        <v>478260</v>
      </c>
      <c r="L21" s="542">
        <f t="shared" si="3"/>
        <v>443064</v>
      </c>
      <c r="M21" s="543">
        <f t="shared" si="3"/>
        <v>391754</v>
      </c>
      <c r="N21" s="602">
        <v>440386</v>
      </c>
      <c r="O21" s="602">
        <v>374048</v>
      </c>
      <c r="P21" s="603">
        <v>424128</v>
      </c>
      <c r="Q21" s="603">
        <v>443738</v>
      </c>
      <c r="R21" s="544">
        <f>R20+R19+R18+R17</f>
        <v>413729</v>
      </c>
      <c r="S21" s="686">
        <f t="shared" si="0"/>
        <v>93.237225570043577</v>
      </c>
      <c r="T21" s="596"/>
      <c r="U21" s="508"/>
      <c r="V21" s="508"/>
      <c r="W21" s="508"/>
      <c r="X21" s="604" t="s">
        <v>179</v>
      </c>
      <c r="Y21" s="604"/>
      <c r="Z21" s="604" t="s">
        <v>180</v>
      </c>
      <c r="AA21" s="242"/>
      <c r="AB21" s="682" t="s">
        <v>195</v>
      </c>
      <c r="AC21" s="508"/>
    </row>
    <row r="22" spans="1:29" ht="19.5" customHeight="1" thickBot="1">
      <c r="A22" s="545"/>
      <c r="B22" s="546"/>
      <c r="C22" s="547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9"/>
      <c r="S22" s="605" t="s">
        <v>133</v>
      </c>
      <c r="T22" s="591"/>
      <c r="U22" s="508"/>
      <c r="V22" s="606" t="s">
        <v>181</v>
      </c>
      <c r="W22" s="607"/>
      <c r="X22" s="608" t="s">
        <v>182</v>
      </c>
      <c r="Y22" s="608"/>
      <c r="Z22" s="609" t="s">
        <v>182</v>
      </c>
      <c r="AA22" s="508"/>
      <c r="AB22" s="508"/>
      <c r="AC22" s="508"/>
    </row>
    <row r="23" spans="1:29" s="238" customFormat="1" ht="44.4" customHeight="1" thickBot="1">
      <c r="A23" s="550" t="s">
        <v>84</v>
      </c>
      <c r="B23" s="551" t="s">
        <v>161</v>
      </c>
      <c r="C23" s="552" t="s">
        <v>85</v>
      </c>
      <c r="D23" s="610">
        <v>253089</v>
      </c>
      <c r="E23" s="610">
        <v>271009</v>
      </c>
      <c r="F23" s="610">
        <v>261672</v>
      </c>
      <c r="G23" s="553">
        <v>199677</v>
      </c>
      <c r="H23" s="459">
        <v>422357</v>
      </c>
      <c r="I23" s="459">
        <v>411875</v>
      </c>
      <c r="J23" s="459">
        <v>305356</v>
      </c>
      <c r="K23" s="459">
        <v>556202</v>
      </c>
      <c r="L23" s="459">
        <v>435804</v>
      </c>
      <c r="M23" s="459">
        <v>327397</v>
      </c>
      <c r="N23" s="459">
        <v>476842</v>
      </c>
      <c r="O23" s="459">
        <v>444805</v>
      </c>
      <c r="P23" s="459">
        <v>438350</v>
      </c>
      <c r="Q23" s="611">
        <v>407004</v>
      </c>
      <c r="R23" s="688">
        <f>'[2]NPKCa I Quart-Länder'!L21</f>
        <v>430846</v>
      </c>
      <c r="S23" s="612">
        <f t="shared" si="0"/>
        <v>105.85792768621438</v>
      </c>
      <c r="T23" s="596"/>
      <c r="V23" s="613">
        <f>R23/$R$30</f>
        <v>0.16087628635012621</v>
      </c>
      <c r="W23" s="614"/>
      <c r="X23" s="615">
        <f>SUM(H23:R23)</f>
        <v>4656838</v>
      </c>
      <c r="Y23" s="616"/>
      <c r="Z23" s="617">
        <f>X23/11</f>
        <v>423348.90909090912</v>
      </c>
      <c r="AB23" s="618">
        <f>R23/Z23</f>
        <v>1.0177090119948342</v>
      </c>
    </row>
    <row r="24" spans="1:29" s="238" customFormat="1" ht="23.4" customHeight="1" thickBot="1">
      <c r="A24" s="550" t="s">
        <v>84</v>
      </c>
      <c r="B24" s="551" t="s">
        <v>162</v>
      </c>
      <c r="C24" s="552" t="s">
        <v>85</v>
      </c>
      <c r="D24" s="610">
        <v>463471</v>
      </c>
      <c r="E24" s="610">
        <v>495322</v>
      </c>
      <c r="F24" s="610">
        <v>416327</v>
      </c>
      <c r="G24" s="553">
        <v>452968</v>
      </c>
      <c r="H24" s="459">
        <v>447724</v>
      </c>
      <c r="I24" s="459">
        <v>459554</v>
      </c>
      <c r="J24" s="459">
        <v>545242</v>
      </c>
      <c r="K24" s="459">
        <v>573753</v>
      </c>
      <c r="L24" s="459">
        <v>517982</v>
      </c>
      <c r="M24" s="459">
        <v>469786</v>
      </c>
      <c r="N24" s="459">
        <v>507382</v>
      </c>
      <c r="O24" s="459">
        <v>715358</v>
      </c>
      <c r="P24" s="459">
        <v>571802</v>
      </c>
      <c r="Q24" s="459">
        <v>673087</v>
      </c>
      <c r="R24" s="688">
        <v>587920</v>
      </c>
      <c r="S24" s="612">
        <f t="shared" si="0"/>
        <v>87.346806579238645</v>
      </c>
      <c r="T24" s="596"/>
      <c r="V24" s="613">
        <f t="shared" ref="V24:V29" si="4">R24/$R$30</f>
        <v>0.21952713097247323</v>
      </c>
      <c r="W24" s="619"/>
      <c r="X24" s="615">
        <f t="shared" ref="X24:X28" si="5">SUM(H24:R24)</f>
        <v>6069590</v>
      </c>
      <c r="Y24" s="616"/>
      <c r="Z24" s="617">
        <f t="shared" ref="Z24:Z28" si="6">X24/11</f>
        <v>551780.90909090906</v>
      </c>
      <c r="AB24" s="618">
        <f t="shared" ref="AB24:AB28" si="7">R24/Z24</f>
        <v>1.0654953629487329</v>
      </c>
    </row>
    <row r="25" spans="1:29" s="242" customFormat="1" ht="22.8" customHeight="1" thickBot="1">
      <c r="A25" s="550" t="s">
        <v>84</v>
      </c>
      <c r="B25" s="551" t="s">
        <v>163</v>
      </c>
      <c r="C25" s="552" t="s">
        <v>85</v>
      </c>
      <c r="D25" s="610">
        <v>1095866</v>
      </c>
      <c r="E25" s="610">
        <v>1227651</v>
      </c>
      <c r="F25" s="610">
        <v>1088025</v>
      </c>
      <c r="G25" s="553">
        <v>1042272</v>
      </c>
      <c r="H25" s="459">
        <v>1100277</v>
      </c>
      <c r="I25" s="459">
        <v>1277441</v>
      </c>
      <c r="J25" s="459">
        <v>1318518</v>
      </c>
      <c r="K25" s="459">
        <v>1366101</v>
      </c>
      <c r="L25" s="459">
        <v>1305158</v>
      </c>
      <c r="M25" s="459">
        <v>1269860</v>
      </c>
      <c r="N25" s="459">
        <v>1435414</v>
      </c>
      <c r="O25" s="459">
        <v>1449173</v>
      </c>
      <c r="P25" s="459">
        <v>1278499</v>
      </c>
      <c r="Q25" s="459">
        <v>1315174</v>
      </c>
      <c r="R25" s="688">
        <v>1252063</v>
      </c>
      <c r="S25" s="612">
        <f t="shared" si="0"/>
        <v>95.201319369148109</v>
      </c>
      <c r="T25" s="596"/>
      <c r="V25" s="677">
        <f t="shared" si="4"/>
        <v>0.46751564530342182</v>
      </c>
      <c r="W25" s="567"/>
      <c r="X25" s="615">
        <f t="shared" si="5"/>
        <v>14367678</v>
      </c>
      <c r="Y25" s="616"/>
      <c r="Z25" s="617">
        <f t="shared" si="6"/>
        <v>1306152.5454545454</v>
      </c>
      <c r="AA25" s="238"/>
      <c r="AB25" s="618">
        <f t="shared" si="7"/>
        <v>0.95858864598719429</v>
      </c>
    </row>
    <row r="26" spans="1:29" ht="21.6" customHeight="1" thickBot="1">
      <c r="A26" s="554" t="s">
        <v>84</v>
      </c>
      <c r="B26" s="551" t="s">
        <v>150</v>
      </c>
      <c r="C26" s="555" t="s">
        <v>85</v>
      </c>
      <c r="D26" s="610">
        <v>343431</v>
      </c>
      <c r="E26" s="610">
        <v>388197</v>
      </c>
      <c r="F26" s="620">
        <v>334173</v>
      </c>
      <c r="G26" s="553">
        <v>361211</v>
      </c>
      <c r="H26" s="556">
        <v>409866</v>
      </c>
      <c r="I26" s="557">
        <v>399198</v>
      </c>
      <c r="J26" s="459">
        <v>416548</v>
      </c>
      <c r="K26" s="459">
        <v>439125</v>
      </c>
      <c r="L26" s="459">
        <v>326592</v>
      </c>
      <c r="M26" s="459">
        <v>418982</v>
      </c>
      <c r="N26" s="459">
        <v>337968</v>
      </c>
      <c r="O26" s="459">
        <v>407087</v>
      </c>
      <c r="P26" s="459">
        <v>314670</v>
      </c>
      <c r="Q26" s="621">
        <v>405284</v>
      </c>
      <c r="R26" s="674">
        <v>407291</v>
      </c>
      <c r="S26" s="622">
        <f t="shared" si="0"/>
        <v>100.49520829837842</v>
      </c>
      <c r="T26" s="596"/>
      <c r="U26" s="508"/>
      <c r="V26" s="613">
        <f t="shared" si="4"/>
        <v>0.15208093737397876</v>
      </c>
      <c r="W26" s="567"/>
      <c r="X26" s="615">
        <f t="shared" si="5"/>
        <v>4282611</v>
      </c>
      <c r="Y26" s="616"/>
      <c r="Z26" s="617">
        <f t="shared" si="6"/>
        <v>389328.27272727271</v>
      </c>
      <c r="AA26" s="238"/>
      <c r="AB26" s="618">
        <f t="shared" si="7"/>
        <v>1.0461377416720781</v>
      </c>
      <c r="AC26" s="508"/>
    </row>
    <row r="27" spans="1:29" ht="22.8" customHeight="1" thickBot="1">
      <c r="A27" s="623" t="s">
        <v>84</v>
      </c>
      <c r="B27" s="624" t="s">
        <v>147</v>
      </c>
      <c r="C27" s="625" t="s">
        <v>85</v>
      </c>
      <c r="D27" s="626">
        <f t="shared" ref="D27:R27" si="8">D23+D24</f>
        <v>716560</v>
      </c>
      <c r="E27" s="626">
        <f t="shared" si="8"/>
        <v>766331</v>
      </c>
      <c r="F27" s="626">
        <f t="shared" si="8"/>
        <v>677999</v>
      </c>
      <c r="G27" s="626">
        <f t="shared" si="8"/>
        <v>652645</v>
      </c>
      <c r="H27" s="626">
        <f t="shared" si="8"/>
        <v>870081</v>
      </c>
      <c r="I27" s="626">
        <f t="shared" si="8"/>
        <v>871429</v>
      </c>
      <c r="J27" s="626">
        <f t="shared" si="8"/>
        <v>850598</v>
      </c>
      <c r="K27" s="626">
        <f t="shared" si="8"/>
        <v>1129955</v>
      </c>
      <c r="L27" s="626">
        <f t="shared" si="8"/>
        <v>953786</v>
      </c>
      <c r="M27" s="626">
        <f t="shared" si="8"/>
        <v>797183</v>
      </c>
      <c r="N27" s="627">
        <f t="shared" si="8"/>
        <v>984224</v>
      </c>
      <c r="O27" s="627">
        <f t="shared" si="8"/>
        <v>1160163</v>
      </c>
      <c r="P27" s="627">
        <f t="shared" si="8"/>
        <v>1010152</v>
      </c>
      <c r="Q27" s="627">
        <f t="shared" si="8"/>
        <v>1080091</v>
      </c>
      <c r="R27" s="627">
        <f t="shared" si="8"/>
        <v>1018766</v>
      </c>
      <c r="S27" s="628">
        <f t="shared" si="0"/>
        <v>94.322237663308002</v>
      </c>
      <c r="T27" s="596"/>
      <c r="U27" s="508"/>
      <c r="V27" s="675">
        <f t="shared" si="4"/>
        <v>0.38040341732259941</v>
      </c>
      <c r="W27" s="567"/>
      <c r="X27" s="615">
        <f t="shared" si="5"/>
        <v>10726428</v>
      </c>
      <c r="Y27" s="616"/>
      <c r="Z27" s="617">
        <f t="shared" si="6"/>
        <v>975129.81818181823</v>
      </c>
      <c r="AA27" s="238"/>
      <c r="AB27" s="618">
        <f t="shared" si="7"/>
        <v>1.0447491000732023</v>
      </c>
      <c r="AC27" s="508"/>
    </row>
    <row r="28" spans="1:29" ht="23.4" customHeight="1" thickBot="1">
      <c r="A28" s="629" t="s">
        <v>84</v>
      </c>
      <c r="B28" s="630" t="s">
        <v>173</v>
      </c>
      <c r="C28" s="631" t="s">
        <v>85</v>
      </c>
      <c r="D28" s="632"/>
      <c r="E28" s="632"/>
      <c r="F28" s="632"/>
      <c r="G28" s="633">
        <f t="shared" ref="G28:P28" si="9">SUM(G23:G25)</f>
        <v>1694917</v>
      </c>
      <c r="H28" s="633">
        <f t="shared" si="9"/>
        <v>1970358</v>
      </c>
      <c r="I28" s="633">
        <f t="shared" si="9"/>
        <v>2148870</v>
      </c>
      <c r="J28" s="633">
        <f t="shared" si="9"/>
        <v>2169116</v>
      </c>
      <c r="K28" s="633">
        <f t="shared" si="9"/>
        <v>2496056</v>
      </c>
      <c r="L28" s="633">
        <f t="shared" si="9"/>
        <v>2258944</v>
      </c>
      <c r="M28" s="633">
        <f t="shared" si="9"/>
        <v>2067043</v>
      </c>
      <c r="N28" s="633">
        <f t="shared" si="9"/>
        <v>2419638</v>
      </c>
      <c r="O28" s="633">
        <f t="shared" si="9"/>
        <v>2609336</v>
      </c>
      <c r="P28" s="633">
        <f t="shared" si="9"/>
        <v>2288651</v>
      </c>
      <c r="Q28" s="633">
        <f>SUM(Q23:Q25)</f>
        <v>2395265</v>
      </c>
      <c r="R28" s="633">
        <f>SUM(R23:R25)</f>
        <v>2270829</v>
      </c>
      <c r="S28" s="634">
        <f t="shared" si="0"/>
        <v>94.80491720122825</v>
      </c>
      <c r="T28" s="596"/>
      <c r="U28" s="508"/>
      <c r="V28" s="613">
        <f t="shared" si="4"/>
        <v>0.84791906262602124</v>
      </c>
      <c r="W28" s="567"/>
      <c r="X28" s="615">
        <f t="shared" si="5"/>
        <v>25094106</v>
      </c>
      <c r="Y28" s="616"/>
      <c r="Z28" s="617">
        <f t="shared" si="6"/>
        <v>2281282.3636363638</v>
      </c>
      <c r="AA28" s="238"/>
      <c r="AB28" s="618">
        <f t="shared" si="7"/>
        <v>0.99541776861865483</v>
      </c>
      <c r="AC28" s="508"/>
    </row>
    <row r="29" spans="1:29" ht="23.4" customHeight="1" thickBot="1">
      <c r="A29" s="635" t="s">
        <v>84</v>
      </c>
      <c r="B29" s="636" t="s">
        <v>148</v>
      </c>
      <c r="C29" s="637" t="s">
        <v>85</v>
      </c>
      <c r="D29" s="638">
        <f t="shared" ref="D29:M29" si="10">D25+D26</f>
        <v>1439297</v>
      </c>
      <c r="E29" s="638">
        <f t="shared" si="10"/>
        <v>1615848</v>
      </c>
      <c r="F29" s="638">
        <f t="shared" si="10"/>
        <v>1422198</v>
      </c>
      <c r="G29" s="638">
        <f t="shared" si="10"/>
        <v>1403483</v>
      </c>
      <c r="H29" s="638">
        <f t="shared" si="10"/>
        <v>1510143</v>
      </c>
      <c r="I29" s="638">
        <f t="shared" si="10"/>
        <v>1676639</v>
      </c>
      <c r="J29" s="638">
        <f t="shared" si="10"/>
        <v>1735066</v>
      </c>
      <c r="K29" s="638">
        <f t="shared" si="10"/>
        <v>1805226</v>
      </c>
      <c r="L29" s="638">
        <f t="shared" si="10"/>
        <v>1631750</v>
      </c>
      <c r="M29" s="638">
        <f t="shared" si="10"/>
        <v>1688842</v>
      </c>
      <c r="N29" s="639">
        <v>1773382</v>
      </c>
      <c r="O29" s="638">
        <v>1856260</v>
      </c>
      <c r="P29" s="640">
        <v>1594654</v>
      </c>
      <c r="Q29" s="641">
        <f>SUM(Q25:Q26)</f>
        <v>1720458</v>
      </c>
      <c r="R29" s="640">
        <f>R25+R26</f>
        <v>1659354</v>
      </c>
      <c r="S29" s="642">
        <f t="shared" si="0"/>
        <v>96.448387580516354</v>
      </c>
      <c r="T29" s="596"/>
      <c r="U29" s="508"/>
      <c r="V29" s="676">
        <f t="shared" si="4"/>
        <v>0.61959658267740059</v>
      </c>
      <c r="W29" s="567"/>
      <c r="X29" s="615">
        <f t="shared" ref="X29:X30" si="11">SUM(H29:R29)</f>
        <v>18651774</v>
      </c>
      <c r="Y29" s="616"/>
      <c r="Z29" s="617">
        <f t="shared" ref="Z29:Z30" si="12">X29/11</f>
        <v>1695615.8181818181</v>
      </c>
      <c r="AA29" s="238"/>
      <c r="AB29" s="678">
        <f t="shared" ref="AB29:AB30" si="13">R29/Z29</f>
        <v>0.97861436665488233</v>
      </c>
      <c r="AC29" s="508"/>
    </row>
    <row r="30" spans="1:29" ht="25.2" customHeight="1" thickBot="1">
      <c r="A30" s="643" t="s">
        <v>84</v>
      </c>
      <c r="B30" s="644" t="s">
        <v>127</v>
      </c>
      <c r="C30" s="645" t="s">
        <v>85</v>
      </c>
      <c r="D30" s="646">
        <f t="shared" ref="D30:M30" si="14">D23+D24+D25+D26</f>
        <v>2155857</v>
      </c>
      <c r="E30" s="646">
        <f t="shared" si="14"/>
        <v>2382179</v>
      </c>
      <c r="F30" s="646">
        <f t="shared" si="14"/>
        <v>2100197</v>
      </c>
      <c r="G30" s="646">
        <f t="shared" si="14"/>
        <v>2056128</v>
      </c>
      <c r="H30" s="646">
        <f t="shared" si="14"/>
        <v>2380224</v>
      </c>
      <c r="I30" s="646">
        <f t="shared" si="14"/>
        <v>2548068</v>
      </c>
      <c r="J30" s="646">
        <f t="shared" si="14"/>
        <v>2585664</v>
      </c>
      <c r="K30" s="558">
        <f t="shared" si="14"/>
        <v>2935181</v>
      </c>
      <c r="L30" s="646">
        <f t="shared" si="14"/>
        <v>2585536</v>
      </c>
      <c r="M30" s="646">
        <f t="shared" si="14"/>
        <v>2486025</v>
      </c>
      <c r="N30" s="647">
        <v>2757606</v>
      </c>
      <c r="O30" s="558">
        <v>3016423</v>
      </c>
      <c r="P30" s="648">
        <v>2604806</v>
      </c>
      <c r="Q30" s="568">
        <f>SUM(Q23:Q26)</f>
        <v>2800549</v>
      </c>
      <c r="R30" s="568">
        <f>R23+R24+R25+R26</f>
        <v>2678120</v>
      </c>
      <c r="S30" s="687">
        <f t="shared" si="0"/>
        <v>95.628392861542494</v>
      </c>
      <c r="T30" s="508"/>
      <c r="U30" s="508"/>
      <c r="V30" s="613">
        <f>Q30/$Q$30</f>
        <v>1</v>
      </c>
      <c r="W30" s="567"/>
      <c r="X30" s="615">
        <f t="shared" si="11"/>
        <v>29378202</v>
      </c>
      <c r="Y30" s="616"/>
      <c r="Z30" s="679">
        <f t="shared" si="12"/>
        <v>2670745.6363636362</v>
      </c>
      <c r="AA30" s="680"/>
      <c r="AB30" s="681">
        <f t="shared" si="13"/>
        <v>1.0027611628512869</v>
      </c>
      <c r="AC30" s="508"/>
    </row>
    <row r="31" spans="1:29" ht="12.6" thickBot="1">
      <c r="A31" s="508"/>
      <c r="B31" s="508"/>
      <c r="C31" s="510"/>
      <c r="D31" s="510"/>
      <c r="E31" s="510"/>
      <c r="F31" s="510"/>
      <c r="G31" s="511"/>
      <c r="H31" s="511"/>
      <c r="I31" s="511"/>
      <c r="J31" s="511"/>
      <c r="K31" s="511"/>
      <c r="L31" s="511"/>
      <c r="M31" s="511"/>
      <c r="N31" s="511" t="s">
        <v>133</v>
      </c>
      <c r="O31" s="511" t="s">
        <v>133</v>
      </c>
      <c r="P31" s="511" t="s">
        <v>133</v>
      </c>
      <c r="Q31" s="511" t="s">
        <v>133</v>
      </c>
      <c r="R31" s="511" t="s">
        <v>133</v>
      </c>
      <c r="S31" s="511" t="s">
        <v>133</v>
      </c>
      <c r="T31" s="508"/>
      <c r="U31" s="508"/>
      <c r="V31" s="508"/>
      <c r="W31" s="508"/>
      <c r="X31" s="508"/>
      <c r="Y31" s="508"/>
      <c r="Z31" s="508"/>
      <c r="AA31" s="508"/>
      <c r="AB31" s="508"/>
      <c r="AC31" s="508"/>
    </row>
    <row r="32" spans="1:29" ht="23.1" thickTop="1" thickBot="1">
      <c r="A32" s="508"/>
      <c r="B32" s="508"/>
      <c r="C32" s="510"/>
      <c r="D32" s="510"/>
      <c r="E32" s="510"/>
      <c r="F32" s="510"/>
      <c r="G32" s="511"/>
      <c r="H32" s="511"/>
      <c r="I32" s="511"/>
      <c r="J32" s="511"/>
      <c r="K32" s="511"/>
      <c r="L32" s="511"/>
      <c r="M32" s="511"/>
      <c r="N32" s="511"/>
      <c r="O32" s="562"/>
      <c r="P32" s="562"/>
      <c r="Q32" s="562"/>
      <c r="R32" s="511"/>
      <c r="S32" s="511" t="s">
        <v>133</v>
      </c>
      <c r="T32" s="508"/>
      <c r="U32" s="508"/>
      <c r="V32" s="508"/>
      <c r="W32" s="508" t="s">
        <v>133</v>
      </c>
      <c r="X32" s="508"/>
      <c r="Y32" s="508"/>
      <c r="Z32" s="508"/>
      <c r="AA32" s="508"/>
      <c r="AB32" s="508"/>
      <c r="AC32" s="508"/>
    </row>
    <row r="33" spans="1:29" ht="23.1" thickTop="1" thickBot="1">
      <c r="A33" s="559" t="s">
        <v>77</v>
      </c>
      <c r="B33" s="560" t="s">
        <v>174</v>
      </c>
      <c r="C33" s="561"/>
      <c r="D33" s="562">
        <f t="shared" ref="D33:S36" si="15">D5+D11+D17+D23</f>
        <v>863665</v>
      </c>
      <c r="E33" s="562">
        <f t="shared" si="15"/>
        <v>952449</v>
      </c>
      <c r="F33" s="562">
        <f t="shared" si="15"/>
        <v>860231</v>
      </c>
      <c r="G33" s="562">
        <f t="shared" si="15"/>
        <v>842106</v>
      </c>
      <c r="H33" s="562">
        <f t="shared" si="15"/>
        <v>1105716</v>
      </c>
      <c r="I33" s="562">
        <f t="shared" si="15"/>
        <v>1078609</v>
      </c>
      <c r="J33" s="562">
        <f t="shared" si="15"/>
        <v>934876</v>
      </c>
      <c r="K33" s="562">
        <f t="shared" si="15"/>
        <v>1326307</v>
      </c>
      <c r="L33" s="562">
        <f t="shared" si="15"/>
        <v>1313370</v>
      </c>
      <c r="M33" s="562">
        <f t="shared" si="15"/>
        <v>1111590</v>
      </c>
      <c r="N33" s="562">
        <f t="shared" si="15"/>
        <v>1235174</v>
      </c>
      <c r="O33" s="562">
        <v>964079</v>
      </c>
      <c r="P33" s="562">
        <v>983989</v>
      </c>
      <c r="Q33" s="562">
        <v>1067863</v>
      </c>
      <c r="R33" s="562">
        <f>R5+R11+R17+R23</f>
        <v>1000253</v>
      </c>
      <c r="S33" s="649">
        <f t="shared" ref="S33:S35" si="16">R33/Q33*100</f>
        <v>93.668663489604938</v>
      </c>
      <c r="T33" s="508"/>
      <c r="U33" s="508"/>
      <c r="V33" s="508"/>
      <c r="W33" s="508"/>
      <c r="X33" s="508"/>
      <c r="Y33" s="508"/>
      <c r="Z33" s="508"/>
      <c r="AA33" s="508"/>
      <c r="AB33" s="508"/>
      <c r="AC33" s="508"/>
    </row>
    <row r="34" spans="1:29" ht="23.1" thickTop="1" thickBot="1">
      <c r="A34" s="559" t="s">
        <v>77</v>
      </c>
      <c r="B34" s="560" t="s">
        <v>175</v>
      </c>
      <c r="C34" s="561"/>
      <c r="D34" s="562">
        <f t="shared" si="15"/>
        <v>971598</v>
      </c>
      <c r="E34" s="562">
        <f t="shared" si="15"/>
        <v>1094188</v>
      </c>
      <c r="F34" s="562">
        <f t="shared" si="15"/>
        <v>844410</v>
      </c>
      <c r="G34" s="562">
        <f t="shared" si="15"/>
        <v>965943</v>
      </c>
      <c r="H34" s="562">
        <f t="shared" si="15"/>
        <v>1009161</v>
      </c>
      <c r="I34" s="562">
        <f t="shared" si="15"/>
        <v>1040232</v>
      </c>
      <c r="J34" s="562">
        <f t="shared" si="15"/>
        <v>1195640</v>
      </c>
      <c r="K34" s="562">
        <f t="shared" si="15"/>
        <v>1121023</v>
      </c>
      <c r="L34" s="562">
        <f t="shared" si="15"/>
        <v>1096067</v>
      </c>
      <c r="M34" s="562">
        <f t="shared" si="15"/>
        <v>1076571</v>
      </c>
      <c r="N34" s="562">
        <f t="shared" si="15"/>
        <v>1000671</v>
      </c>
      <c r="O34" s="562">
        <v>1244494</v>
      </c>
      <c r="P34" s="562">
        <v>1154945</v>
      </c>
      <c r="Q34" s="562">
        <v>1228698</v>
      </c>
      <c r="R34" s="562">
        <f>R6+R12+R18+R24</f>
        <v>1025118</v>
      </c>
      <c r="S34" s="649">
        <f t="shared" si="16"/>
        <v>83.431241851130224</v>
      </c>
      <c r="T34" s="508"/>
      <c r="U34" s="508"/>
      <c r="V34" s="508"/>
      <c r="W34" s="508"/>
      <c r="X34" s="508"/>
      <c r="Y34" s="508"/>
      <c r="Z34" s="508"/>
      <c r="AA34" s="508"/>
      <c r="AB34" s="508"/>
      <c r="AC34" s="508"/>
    </row>
    <row r="35" spans="1:29" ht="23.1" thickTop="1" thickBot="1">
      <c r="A35" s="559" t="s">
        <v>77</v>
      </c>
      <c r="B35" s="560" t="s">
        <v>176</v>
      </c>
      <c r="C35" s="561"/>
      <c r="D35" s="562">
        <f t="shared" si="15"/>
        <v>1756426</v>
      </c>
      <c r="E35" s="562">
        <f t="shared" si="15"/>
        <v>1849647</v>
      </c>
      <c r="F35" s="562">
        <f t="shared" si="15"/>
        <v>1628309</v>
      </c>
      <c r="G35" s="562">
        <f t="shared" si="15"/>
        <v>1733068</v>
      </c>
      <c r="H35" s="562">
        <f t="shared" si="15"/>
        <v>1702432</v>
      </c>
      <c r="I35" s="562">
        <f t="shared" si="15"/>
        <v>1859507</v>
      </c>
      <c r="J35" s="562">
        <f t="shared" si="15"/>
        <v>1799491</v>
      </c>
      <c r="K35" s="562">
        <f t="shared" si="15"/>
        <v>1905365</v>
      </c>
      <c r="L35" s="562">
        <f t="shared" si="15"/>
        <v>1805043</v>
      </c>
      <c r="M35" s="562">
        <f t="shared" si="15"/>
        <v>1753413</v>
      </c>
      <c r="N35" s="562">
        <f t="shared" si="15"/>
        <v>1928709</v>
      </c>
      <c r="O35" s="562">
        <v>1873437</v>
      </c>
      <c r="P35" s="562">
        <v>1697528</v>
      </c>
      <c r="Q35" s="562">
        <v>1673054</v>
      </c>
      <c r="R35" s="562">
        <f>R7+R13+R19+R25</f>
        <v>1617570</v>
      </c>
      <c r="S35" s="649">
        <f t="shared" si="16"/>
        <v>96.683669504989084</v>
      </c>
      <c r="T35" s="508"/>
      <c r="U35" s="508"/>
      <c r="V35" s="508"/>
      <c r="W35" s="508"/>
      <c r="X35" s="508"/>
      <c r="Y35" s="508"/>
      <c r="Z35" s="508"/>
      <c r="AA35" s="508"/>
      <c r="AB35" s="508"/>
      <c r="AC35" s="508"/>
    </row>
    <row r="36" spans="1:29" ht="23.1" thickTop="1" thickBot="1">
      <c r="A36" s="559" t="s">
        <v>77</v>
      </c>
      <c r="B36" s="560" t="s">
        <v>177</v>
      </c>
      <c r="C36" s="561"/>
      <c r="D36" s="562">
        <f t="shared" si="15"/>
        <v>1037766</v>
      </c>
      <c r="E36" s="562">
        <f t="shared" si="15"/>
        <v>757616</v>
      </c>
      <c r="F36" s="562">
        <f t="shared" si="15"/>
        <v>802951</v>
      </c>
      <c r="G36" s="562">
        <f t="shared" si="15"/>
        <v>933501</v>
      </c>
      <c r="H36" s="562">
        <f t="shared" si="15"/>
        <v>837214</v>
      </c>
      <c r="I36" s="562">
        <f t="shared" si="15"/>
        <v>888360</v>
      </c>
      <c r="J36" s="562">
        <f t="shared" si="15"/>
        <v>1014551</v>
      </c>
      <c r="K36" s="562">
        <f t="shared" si="15"/>
        <v>982175</v>
      </c>
      <c r="L36" s="562">
        <f t="shared" si="15"/>
        <v>831866</v>
      </c>
      <c r="M36" s="562">
        <f t="shared" si="15"/>
        <v>1003809</v>
      </c>
      <c r="N36" s="562">
        <f t="shared" si="15"/>
        <v>893071</v>
      </c>
      <c r="O36" s="562">
        <f t="shared" si="15"/>
        <v>819250</v>
      </c>
      <c r="P36" s="562">
        <f t="shared" si="15"/>
        <v>756990</v>
      </c>
      <c r="Q36" s="562">
        <f t="shared" si="15"/>
        <v>903988</v>
      </c>
      <c r="R36" s="562">
        <f t="shared" si="15"/>
        <v>813558</v>
      </c>
      <c r="S36" s="562">
        <f t="shared" si="15"/>
        <v>322.50828631960582</v>
      </c>
      <c r="T36" s="508"/>
      <c r="U36" s="508"/>
      <c r="V36" s="508"/>
      <c r="W36" s="508"/>
      <c r="X36" s="508"/>
      <c r="Y36" s="508"/>
      <c r="Z36" s="508"/>
      <c r="AA36" s="508"/>
      <c r="AB36" s="508"/>
      <c r="AC36" s="508"/>
    </row>
    <row r="37" spans="1:29" ht="12.9" thickTop="1" thickBot="1">
      <c r="A37" s="563"/>
      <c r="B37" s="563"/>
      <c r="C37" s="564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</row>
    <row r="38" spans="1:29" ht="23.1" thickTop="1" thickBot="1">
      <c r="A38" s="559" t="s">
        <v>77</v>
      </c>
      <c r="B38" s="560" t="s">
        <v>127</v>
      </c>
      <c r="C38" s="561"/>
      <c r="D38" s="562">
        <f t="shared" ref="D38:M38" si="17">SUM(D33:D36)</f>
        <v>4629455</v>
      </c>
      <c r="E38" s="562">
        <f t="shared" si="17"/>
        <v>4653900</v>
      </c>
      <c r="F38" s="562">
        <f t="shared" si="17"/>
        <v>4135901</v>
      </c>
      <c r="G38" s="562">
        <f t="shared" si="17"/>
        <v>4474618</v>
      </c>
      <c r="H38" s="562">
        <f t="shared" si="17"/>
        <v>4654523</v>
      </c>
      <c r="I38" s="562">
        <f t="shared" si="17"/>
        <v>4866708</v>
      </c>
      <c r="J38" s="562">
        <f t="shared" si="17"/>
        <v>4944558</v>
      </c>
      <c r="K38" s="562">
        <f t="shared" si="17"/>
        <v>5334870</v>
      </c>
      <c r="L38" s="562">
        <f t="shared" si="17"/>
        <v>5046346</v>
      </c>
      <c r="M38" s="562">
        <f t="shared" si="17"/>
        <v>4945383</v>
      </c>
      <c r="N38" s="562">
        <f t="shared" ref="N38:S38" si="18">SUM(N33:N36)</f>
        <v>5057625</v>
      </c>
      <c r="O38" s="562">
        <f t="shared" si="18"/>
        <v>4901260</v>
      </c>
      <c r="P38" s="562">
        <f t="shared" si="18"/>
        <v>4593452</v>
      </c>
      <c r="Q38" s="562">
        <f t="shared" si="18"/>
        <v>4873603</v>
      </c>
      <c r="R38" s="562">
        <f t="shared" si="18"/>
        <v>4456499</v>
      </c>
      <c r="S38" s="562">
        <f t="shared" si="18"/>
        <v>596.29186116533015</v>
      </c>
      <c r="T38" s="508"/>
      <c r="U38" s="508"/>
      <c r="V38" s="508"/>
      <c r="W38" s="508"/>
      <c r="X38" s="508"/>
      <c r="Y38" s="508"/>
      <c r="Z38" s="508"/>
      <c r="AA38" s="508"/>
      <c r="AB38" s="508"/>
      <c r="AC38" s="508"/>
    </row>
    <row r="39" spans="1:29" ht="17.7" thickTop="1">
      <c r="A39" s="508"/>
      <c r="B39" s="508"/>
      <c r="C39" s="510"/>
      <c r="D39" s="510"/>
      <c r="E39" s="510"/>
      <c r="F39" s="510"/>
      <c r="G39" s="511"/>
      <c r="H39" s="511"/>
      <c r="I39" s="511"/>
      <c r="J39" s="511"/>
      <c r="K39" s="511"/>
      <c r="L39" s="511"/>
      <c r="M39" s="511"/>
      <c r="N39" s="511"/>
      <c r="O39" s="566"/>
      <c r="P39" s="566"/>
      <c r="Q39" s="566"/>
      <c r="R39" s="511"/>
      <c r="S39" s="508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</row>
    <row r="40" spans="1:29" ht="20.100000000000001">
      <c r="A40" s="508"/>
      <c r="B40" s="551"/>
      <c r="C40" s="650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</row>
    <row r="41" spans="1:29" ht="20.100000000000001">
      <c r="A41" s="567"/>
      <c r="B41" s="551"/>
      <c r="C41" s="650"/>
      <c r="D41" s="566"/>
      <c r="E41" s="650"/>
      <c r="F41" s="650"/>
      <c r="G41" s="651"/>
      <c r="H41" s="651"/>
      <c r="I41" s="651"/>
      <c r="J41" s="651"/>
      <c r="K41" s="651"/>
      <c r="L41" s="651"/>
      <c r="M41" s="651"/>
      <c r="N41" s="566"/>
      <c r="O41" s="566"/>
      <c r="P41" s="566"/>
      <c r="Q41" s="566"/>
      <c r="R41" s="651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</row>
    <row r="42" spans="1:29" ht="20.100000000000001">
      <c r="A42" s="567"/>
      <c r="B42" s="551"/>
      <c r="C42" s="650"/>
      <c r="D42" s="566"/>
      <c r="E42" s="650"/>
      <c r="F42" s="650"/>
      <c r="G42" s="651"/>
      <c r="H42" s="651"/>
      <c r="I42" s="651"/>
      <c r="J42" s="651"/>
      <c r="K42" s="651"/>
      <c r="L42" s="651"/>
      <c r="M42" s="651"/>
      <c r="N42" s="566"/>
      <c r="O42" s="566"/>
      <c r="P42" s="566"/>
      <c r="Q42" s="566"/>
      <c r="R42" s="651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</row>
    <row r="43" spans="1:29" ht="20.100000000000001">
      <c r="A43" s="567"/>
      <c r="B43" s="551"/>
      <c r="C43" s="650"/>
      <c r="D43" s="566"/>
      <c r="E43" s="650"/>
      <c r="F43" s="650"/>
      <c r="G43" s="651"/>
      <c r="H43" s="651"/>
      <c r="I43" s="567"/>
      <c r="J43" s="651"/>
      <c r="K43" s="651"/>
      <c r="L43" s="651"/>
      <c r="M43" s="651"/>
      <c r="N43" s="566"/>
      <c r="O43" s="651"/>
      <c r="P43" s="651"/>
      <c r="Q43" s="651"/>
      <c r="R43" s="651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</row>
    <row r="44" spans="1:29" ht="17.399999999999999">
      <c r="A44" s="567"/>
      <c r="B44" s="567"/>
      <c r="C44" s="650"/>
      <c r="D44" s="650"/>
      <c r="E44" s="650"/>
      <c r="F44" s="650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</row>
    <row r="45" spans="1:29" ht="17.399999999999999">
      <c r="A45" s="567"/>
      <c r="B45" s="567"/>
      <c r="C45" s="650"/>
      <c r="D45" s="650"/>
      <c r="E45" s="650"/>
      <c r="F45" s="650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</row>
    <row r="46" spans="1:29" ht="17.399999999999999">
      <c r="A46" s="567"/>
      <c r="B46" s="567"/>
      <c r="C46" s="650"/>
      <c r="D46" s="650"/>
      <c r="E46" s="650"/>
      <c r="F46" s="650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</row>
    <row r="47" spans="1:29" ht="17.399999999999999">
      <c r="A47" s="567"/>
      <c r="B47" s="567"/>
      <c r="C47" s="650"/>
      <c r="D47" s="650"/>
      <c r="E47" s="650"/>
      <c r="F47" s="650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</row>
    <row r="48" spans="1:29" ht="17.399999999999999">
      <c r="A48" s="567"/>
      <c r="B48" s="567"/>
      <c r="C48" s="650"/>
      <c r="D48" s="650"/>
      <c r="E48" s="650"/>
      <c r="F48" s="650"/>
      <c r="G48" s="651"/>
      <c r="H48" s="651"/>
      <c r="I48" s="651"/>
      <c r="J48" s="651"/>
      <c r="K48" s="651"/>
      <c r="L48" s="651"/>
      <c r="M48" s="651"/>
      <c r="N48" s="651"/>
      <c r="O48" s="511"/>
      <c r="P48" s="511"/>
      <c r="Q48" s="511"/>
      <c r="R48" s="651"/>
      <c r="S48" s="567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</row>
    <row r="49" spans="1:29">
      <c r="A49" s="508"/>
      <c r="B49" s="508"/>
      <c r="C49" s="510"/>
      <c r="D49" s="510"/>
      <c r="E49" s="510"/>
      <c r="F49" s="510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</row>
    <row r="50" spans="1:29">
      <c r="A50" s="508"/>
      <c r="B50" s="508"/>
      <c r="C50" s="510"/>
      <c r="D50" s="510"/>
      <c r="E50" s="511"/>
      <c r="F50" s="511"/>
      <c r="G50" s="511"/>
      <c r="H50" s="511"/>
      <c r="I50" s="511"/>
      <c r="J50" s="511"/>
      <c r="K50" s="511"/>
      <c r="L50" s="511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</row>
  </sheetData>
  <mergeCells count="2">
    <mergeCell ref="A1:S1"/>
    <mergeCell ref="A2:S2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75" orientation="landscape" horizontalDpi="300" verticalDpi="300" r:id="rId1"/>
  <headerFooter alignWithMargins="0">
    <oddFooter>&amp;L&amp;F/&amp;A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1DC2-6686-480C-8144-5E90D8D85D96}">
  <dimension ref="A1"/>
  <sheetViews>
    <sheetView zoomScale="90" zoomScaleNormal="90" workbookViewId="0">
      <selection activeCell="O23" sqref="O23"/>
    </sheetView>
  </sheetViews>
  <sheetFormatPr baseColWidth="10" defaultRowHeight="12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13" sqref="A13"/>
      <selection pane="bottomRight" activeCell="O10" sqref="O10"/>
    </sheetView>
  </sheetViews>
  <sheetFormatPr baseColWidth="10" defaultColWidth="11.44140625" defaultRowHeight="12.3"/>
  <cols>
    <col min="1" max="1" width="21.33203125" style="1" customWidth="1"/>
    <col min="2" max="2" width="13.33203125" style="58" customWidth="1"/>
    <col min="3" max="3" width="12.44140625" style="58" customWidth="1"/>
    <col min="4" max="4" width="10.44140625" style="61" customWidth="1"/>
    <col min="5" max="5" width="13" style="58" customWidth="1"/>
    <col min="6" max="6" width="13.109375" style="58" customWidth="1"/>
    <col min="7" max="7" width="11" style="61" customWidth="1"/>
    <col min="8" max="8" width="12.6640625" style="58" customWidth="1"/>
    <col min="9" max="9" width="12.44140625" style="58" customWidth="1"/>
    <col min="10" max="10" width="11.44140625" style="61" customWidth="1"/>
    <col min="11" max="12" width="13.6640625" style="58" customWidth="1"/>
    <col min="13" max="13" width="11.5546875" style="61" customWidth="1"/>
    <col min="14" max="16384" width="11.44140625" style="1"/>
  </cols>
  <sheetData>
    <row r="1" spans="1:17" s="75" customFormat="1" ht="25.5" thickBot="1">
      <c r="A1" s="300" t="s">
        <v>193</v>
      </c>
      <c r="B1" s="71"/>
      <c r="C1" s="71"/>
      <c r="D1" s="72"/>
      <c r="E1" s="71"/>
      <c r="F1" s="71"/>
      <c r="G1" s="72"/>
      <c r="H1" s="71"/>
      <c r="I1" s="71"/>
      <c r="J1" s="72"/>
      <c r="K1" s="73"/>
      <c r="L1" s="73"/>
      <c r="M1" s="74"/>
    </row>
    <row r="2" spans="1:17" s="79" customFormat="1" ht="17.100000000000001" thickTop="1" thickBot="1">
      <c r="A2" s="711"/>
      <c r="B2" s="712"/>
      <c r="C2" s="712"/>
      <c r="D2" s="712"/>
      <c r="E2" s="712"/>
      <c r="F2" s="712"/>
      <c r="G2" s="712"/>
      <c r="H2" s="712"/>
      <c r="I2" s="76"/>
      <c r="J2" s="77"/>
      <c r="K2" s="76"/>
      <c r="L2" s="76"/>
      <c r="M2" s="78"/>
    </row>
    <row r="3" spans="1:17" s="70" customFormat="1" ht="26.25" customHeight="1" thickTop="1" thickBot="1">
      <c r="A3" s="69" t="s">
        <v>145</v>
      </c>
      <c r="B3" s="699" t="s">
        <v>75</v>
      </c>
      <c r="C3" s="700"/>
      <c r="D3" s="701"/>
      <c r="E3" s="702" t="s">
        <v>89</v>
      </c>
      <c r="F3" s="703"/>
      <c r="G3" s="704"/>
      <c r="H3" s="705" t="s">
        <v>78</v>
      </c>
      <c r="I3" s="706"/>
      <c r="J3" s="707"/>
      <c r="K3" s="708" t="s">
        <v>76</v>
      </c>
      <c r="L3" s="709"/>
      <c r="M3" s="710"/>
    </row>
    <row r="4" spans="1:17" s="80" customFormat="1" ht="38.4" thickBot="1">
      <c r="A4" s="389" t="s">
        <v>146</v>
      </c>
      <c r="B4" s="397" t="s">
        <v>170</v>
      </c>
      <c r="C4" s="398" t="s">
        <v>194</v>
      </c>
      <c r="D4" s="399" t="s">
        <v>86</v>
      </c>
      <c r="E4" s="400" t="s">
        <v>170</v>
      </c>
      <c r="F4" s="401" t="s">
        <v>194</v>
      </c>
      <c r="G4" s="402" t="s">
        <v>86</v>
      </c>
      <c r="H4" s="403" t="s">
        <v>170</v>
      </c>
      <c r="I4" s="404" t="s">
        <v>194</v>
      </c>
      <c r="J4" s="405" t="s">
        <v>86</v>
      </c>
      <c r="K4" s="406" t="s">
        <v>170</v>
      </c>
      <c r="L4" s="689" t="s">
        <v>194</v>
      </c>
      <c r="M4" s="407" t="s">
        <v>86</v>
      </c>
    </row>
    <row r="5" spans="1:17" ht="21.6" customHeight="1" thickTop="1">
      <c r="A5" s="281" t="s">
        <v>56</v>
      </c>
      <c r="B5" s="390">
        <f>'N I'!B14</f>
        <v>33676</v>
      </c>
      <c r="C5" s="390">
        <f>'N I'!H14</f>
        <v>26764</v>
      </c>
      <c r="D5" s="391">
        <f>C5/B5*100</f>
        <v>79.474997030526197</v>
      </c>
      <c r="E5" s="392">
        <f>'P2O5 I'!B13</f>
        <v>7641</v>
      </c>
      <c r="F5" s="392">
        <f>'P2O5 I'!H13</f>
        <v>4994</v>
      </c>
      <c r="G5" s="393">
        <f>F5/E5*100</f>
        <v>65.357937442743093</v>
      </c>
      <c r="H5" s="287">
        <f>'K2O I'!B12</f>
        <v>11547</v>
      </c>
      <c r="I5" s="287">
        <f>'K2O I'!H12</f>
        <v>5973</v>
      </c>
      <c r="J5" s="394">
        <f>I5/H5*100</f>
        <v>51.727721486100286</v>
      </c>
      <c r="K5" s="395">
        <f>'CaO I'!B12</f>
        <v>9668</v>
      </c>
      <c r="L5" s="395">
        <f>'CaO I'!H12</f>
        <v>12660</v>
      </c>
      <c r="M5" s="396">
        <f>L5/K5*100</f>
        <v>130.94745552337608</v>
      </c>
    </row>
    <row r="6" spans="1:17" ht="19.5" customHeight="1">
      <c r="A6" s="282" t="s">
        <v>57</v>
      </c>
      <c r="B6" s="390">
        <f>'N I'!B15</f>
        <v>63660</v>
      </c>
      <c r="C6" s="390">
        <f>'N I'!H15</f>
        <v>49160</v>
      </c>
      <c r="D6" s="284">
        <f t="shared" ref="D6:D21" si="0">C6/B6*100</f>
        <v>77.222745837260447</v>
      </c>
      <c r="E6" s="392">
        <f>'P2O5 I'!B14</f>
        <v>11133</v>
      </c>
      <c r="F6" s="392">
        <f>'P2O5 I'!H14</f>
        <v>6793</v>
      </c>
      <c r="G6" s="114">
        <f t="shared" ref="G6:G21" si="1">F6/E6*100</f>
        <v>61.016796910087123</v>
      </c>
      <c r="H6" s="287">
        <f>'K2O I'!B13</f>
        <v>18521</v>
      </c>
      <c r="I6" s="287">
        <f>'K2O I'!H13</f>
        <v>11997</v>
      </c>
      <c r="J6" s="278">
        <f t="shared" ref="J6:J21" si="2">I6/H6*100</f>
        <v>64.77512013390205</v>
      </c>
      <c r="K6" s="280">
        <f>'CaO I'!B13</f>
        <v>72641</v>
      </c>
      <c r="L6" s="280">
        <f>'CaO I'!H13</f>
        <v>79228</v>
      </c>
      <c r="M6" s="279">
        <f t="shared" ref="M6:M21" si="3">L6/K6*100</f>
        <v>109.06788177475531</v>
      </c>
    </row>
    <row r="7" spans="1:17" ht="20.100000000000001" customHeight="1">
      <c r="A7" s="282" t="s">
        <v>58</v>
      </c>
      <c r="B7" s="390">
        <f>'N I'!B16</f>
        <v>15</v>
      </c>
      <c r="C7" s="390">
        <f>'N I'!H16</f>
        <v>17</v>
      </c>
      <c r="D7" s="284">
        <f t="shared" si="0"/>
        <v>113.33333333333333</v>
      </c>
      <c r="E7" s="392">
        <f>'P2O5 I'!B15</f>
        <v>1</v>
      </c>
      <c r="F7" s="392">
        <f>'P2O5 I'!H15</f>
        <v>1</v>
      </c>
      <c r="G7" s="114">
        <f t="shared" si="1"/>
        <v>100</v>
      </c>
      <c r="H7" s="287">
        <f>'K2O I'!B14</f>
        <v>288</v>
      </c>
      <c r="I7" s="287">
        <f>'K2O I'!H14</f>
        <v>59</v>
      </c>
      <c r="J7" s="278">
        <f t="shared" si="2"/>
        <v>20.486111111111111</v>
      </c>
      <c r="K7" s="280">
        <f>'CaO I'!B14</f>
        <v>87</v>
      </c>
      <c r="L7" s="280">
        <f>'CaO I'!H14</f>
        <v>48</v>
      </c>
      <c r="M7" s="279">
        <f t="shared" si="3"/>
        <v>55.172413793103445</v>
      </c>
    </row>
    <row r="8" spans="1:17" ht="20.100000000000001" customHeight="1">
      <c r="A8" s="282" t="s">
        <v>59</v>
      </c>
      <c r="B8" s="390">
        <f>'N I'!B17</f>
        <v>10619</v>
      </c>
      <c r="C8" s="390">
        <f>'N I'!H17</f>
        <v>7708</v>
      </c>
      <c r="D8" s="284">
        <f t="shared" si="0"/>
        <v>72.586872586872587</v>
      </c>
      <c r="E8" s="392">
        <f>'P2O5 I'!B16</f>
        <v>798</v>
      </c>
      <c r="F8" s="392">
        <f>'P2O5 I'!H16</f>
        <v>601</v>
      </c>
      <c r="G8" s="114">
        <f t="shared" si="1"/>
        <v>75.313283208020053</v>
      </c>
      <c r="H8" s="287">
        <f>'K2O I'!B15</f>
        <v>3843</v>
      </c>
      <c r="I8" s="287">
        <f>'K2O I'!H15</f>
        <v>1714</v>
      </c>
      <c r="J8" s="278">
        <f t="shared" si="2"/>
        <v>44.600572469424925</v>
      </c>
      <c r="K8" s="280">
        <f>'CaO I'!B15</f>
        <v>22943</v>
      </c>
      <c r="L8" s="280">
        <f>'CaO I'!H15</f>
        <v>18219</v>
      </c>
      <c r="M8" s="279">
        <f t="shared" si="3"/>
        <v>79.409841781807089</v>
      </c>
    </row>
    <row r="9" spans="1:17" ht="20.100000000000001" customHeight="1">
      <c r="A9" s="282" t="s">
        <v>60</v>
      </c>
      <c r="B9" s="390">
        <f>'N I'!B18</f>
        <v>851</v>
      </c>
      <c r="C9" s="390" t="str">
        <f>'N I'!H18</f>
        <v>-</v>
      </c>
      <c r="D9" s="284" t="e">
        <f t="shared" si="0"/>
        <v>#VALUE!</v>
      </c>
      <c r="E9" s="392">
        <f>'P2O5 I'!B17</f>
        <v>0</v>
      </c>
      <c r="F9" s="392">
        <f>'P2O5 I'!H17</f>
        <v>0</v>
      </c>
      <c r="G9" s="114" t="e">
        <f t="shared" si="1"/>
        <v>#DIV/0!</v>
      </c>
      <c r="H9" s="287">
        <f>'K2O I'!B16</f>
        <v>0</v>
      </c>
      <c r="I9" s="287">
        <f>'K2O I'!H16</f>
        <v>0</v>
      </c>
      <c r="J9" s="278" t="e">
        <f t="shared" si="2"/>
        <v>#DIV/0!</v>
      </c>
      <c r="K9" s="280">
        <f>'CaO I'!B16</f>
        <v>76</v>
      </c>
      <c r="L9" s="280" t="str">
        <f>'CaO I'!H16</f>
        <v>-</v>
      </c>
      <c r="M9" s="279" t="e">
        <f t="shared" si="3"/>
        <v>#VALUE!</v>
      </c>
    </row>
    <row r="10" spans="1:17" ht="20.100000000000001" customHeight="1">
      <c r="A10" s="282" t="s">
        <v>61</v>
      </c>
      <c r="B10" s="390">
        <f>'N I'!B19</f>
        <v>702</v>
      </c>
      <c r="C10" s="390">
        <f>'N I'!H19</f>
        <v>811</v>
      </c>
      <c r="D10" s="284">
        <f t="shared" si="0"/>
        <v>115.52706552706553</v>
      </c>
      <c r="E10" s="392">
        <f>'P2O5 I'!B18</f>
        <v>170</v>
      </c>
      <c r="F10" s="392">
        <f>'P2O5 I'!H18</f>
        <v>2</v>
      </c>
      <c r="G10" s="114">
        <f t="shared" si="1"/>
        <v>1.1764705882352942</v>
      </c>
      <c r="H10" s="287">
        <f>'K2O I'!B17</f>
        <v>3545</v>
      </c>
      <c r="I10" s="287">
        <f>'K2O I'!H17</f>
        <v>2623</v>
      </c>
      <c r="J10" s="278">
        <f t="shared" si="2"/>
        <v>73.991537376586749</v>
      </c>
      <c r="K10" s="280">
        <f>'CaO I'!B17</f>
        <v>127</v>
      </c>
      <c r="L10" s="280">
        <f>'CaO I'!H17</f>
        <v>51</v>
      </c>
      <c r="M10" s="279">
        <f t="shared" si="3"/>
        <v>40.15748031496063</v>
      </c>
    </row>
    <row r="11" spans="1:17" ht="20.100000000000001" customHeight="1">
      <c r="A11" s="282" t="s">
        <v>62</v>
      </c>
      <c r="B11" s="390">
        <f>'N I'!B20</f>
        <v>10978</v>
      </c>
      <c r="C11" s="390">
        <f>'N I'!H20</f>
        <v>9511</v>
      </c>
      <c r="D11" s="284">
        <f t="shared" si="0"/>
        <v>86.636910184004364</v>
      </c>
      <c r="E11" s="392">
        <f>'P2O5 I'!B19</f>
        <v>1238</v>
      </c>
      <c r="F11" s="392">
        <f>'P2O5 I'!H19</f>
        <v>426</v>
      </c>
      <c r="G11" s="114">
        <f t="shared" si="1"/>
        <v>34.41033925686591</v>
      </c>
      <c r="H11" s="287">
        <f>'K2O I'!B18</f>
        <v>8401</v>
      </c>
      <c r="I11" s="287">
        <f>'K2O I'!H18</f>
        <v>4597</v>
      </c>
      <c r="J11" s="278">
        <f t="shared" si="2"/>
        <v>54.719676229020351</v>
      </c>
      <c r="K11" s="280">
        <f>'CaO I'!B18</f>
        <v>10194</v>
      </c>
      <c r="L11" s="280">
        <f>'CaO I'!H18</f>
        <v>10394</v>
      </c>
      <c r="M11" s="279">
        <f t="shared" si="3"/>
        <v>101.96193839513438</v>
      </c>
    </row>
    <row r="12" spans="1:17" ht="14.1">
      <c r="A12" s="282" t="s">
        <v>63</v>
      </c>
      <c r="B12" s="390">
        <f>'N I'!B21</f>
        <v>25094</v>
      </c>
      <c r="C12" s="390">
        <f>'N I'!H21</f>
        <v>25073</v>
      </c>
      <c r="D12" s="284">
        <f t="shared" si="0"/>
        <v>99.916314656890094</v>
      </c>
      <c r="E12" s="392">
        <f>'P2O5 I'!B20</f>
        <v>3893</v>
      </c>
      <c r="F12" s="392">
        <f>'P2O5 I'!H20</f>
        <v>886</v>
      </c>
      <c r="G12" s="114">
        <f t="shared" si="1"/>
        <v>22.758797842281016</v>
      </c>
      <c r="H12" s="287">
        <f>'K2O I'!B19</f>
        <v>9312</v>
      </c>
      <c r="I12" s="287">
        <f>'K2O I'!H19</f>
        <v>7638</v>
      </c>
      <c r="J12" s="278">
        <f t="shared" si="2"/>
        <v>82.023195876288653</v>
      </c>
      <c r="K12" s="280">
        <f>'CaO I'!B19</f>
        <v>23485</v>
      </c>
      <c r="L12" s="280">
        <f>'CaO I'!H19</f>
        <v>26216</v>
      </c>
      <c r="M12" s="279">
        <f t="shared" si="3"/>
        <v>111.62869916968276</v>
      </c>
    </row>
    <row r="13" spans="1:17" ht="20.100000000000001" customHeight="1">
      <c r="A13" s="282" t="s">
        <v>23</v>
      </c>
      <c r="B13" s="390">
        <f>'N I'!B22</f>
        <v>48931</v>
      </c>
      <c r="C13" s="390">
        <f>'N I'!H22</f>
        <v>42854</v>
      </c>
      <c r="D13" s="284">
        <f t="shared" si="0"/>
        <v>87.580470458400612</v>
      </c>
      <c r="E13" s="392">
        <f>'P2O5 I'!B21</f>
        <v>9231</v>
      </c>
      <c r="F13" s="392">
        <f>'P2O5 I'!H21</f>
        <v>3305</v>
      </c>
      <c r="G13" s="114">
        <f t="shared" si="1"/>
        <v>35.803271584877045</v>
      </c>
      <c r="H13" s="287">
        <f>'K2O I'!B20</f>
        <v>34376</v>
      </c>
      <c r="I13" s="287">
        <f>'K2O I'!H20</f>
        <v>30441</v>
      </c>
      <c r="J13" s="278">
        <f t="shared" si="2"/>
        <v>88.553060274610189</v>
      </c>
      <c r="K13" s="280">
        <f>'CaO I'!B20</f>
        <v>110056</v>
      </c>
      <c r="L13" s="280">
        <f>'CaO I'!H20</f>
        <v>118808</v>
      </c>
      <c r="M13" s="279">
        <f t="shared" si="3"/>
        <v>107.95231518499673</v>
      </c>
    </row>
    <row r="14" spans="1:17" ht="14.1">
      <c r="A14" s="282" t="s">
        <v>64</v>
      </c>
      <c r="B14" s="390">
        <f>'N I'!B23</f>
        <v>30019</v>
      </c>
      <c r="C14" s="390">
        <f>'N I'!H23</f>
        <v>37152</v>
      </c>
      <c r="D14" s="284">
        <f t="shared" si="0"/>
        <v>123.76161764215996</v>
      </c>
      <c r="E14" s="392">
        <f>'P2O5 I'!B22</f>
        <v>3135</v>
      </c>
      <c r="F14" s="392">
        <f>'P2O5 I'!H22</f>
        <v>7065</v>
      </c>
      <c r="G14" s="114">
        <f t="shared" si="1"/>
        <v>225.35885167464116</v>
      </c>
      <c r="H14" s="287">
        <f>'K2O I'!B21</f>
        <v>17665</v>
      </c>
      <c r="I14" s="287">
        <f>'K2O I'!H21</f>
        <v>9110</v>
      </c>
      <c r="J14" s="278">
        <f t="shared" si="2"/>
        <v>51.570902915369373</v>
      </c>
      <c r="K14" s="280">
        <f>'CaO I'!B21</f>
        <v>44168</v>
      </c>
      <c r="L14" s="280">
        <f>'CaO I'!H21</f>
        <v>30892</v>
      </c>
      <c r="M14" s="279">
        <f t="shared" si="3"/>
        <v>69.942039485600432</v>
      </c>
    </row>
    <row r="15" spans="1:17" ht="14.1">
      <c r="A15" s="282" t="s">
        <v>65</v>
      </c>
      <c r="B15" s="390">
        <f>'N I'!B24</f>
        <v>12059</v>
      </c>
      <c r="C15" s="390">
        <f>'N I'!H24</f>
        <v>11748</v>
      </c>
      <c r="D15" s="284">
        <f t="shared" si="0"/>
        <v>97.421013351024129</v>
      </c>
      <c r="E15" s="392">
        <f>'P2O5 I'!B23</f>
        <v>1454</v>
      </c>
      <c r="F15" s="392">
        <f>'P2O5 I'!H23</f>
        <v>1034</v>
      </c>
      <c r="G15" s="114">
        <f t="shared" si="1"/>
        <v>71.11416781292985</v>
      </c>
      <c r="H15" s="287">
        <f>'K2O I'!B22</f>
        <v>3594</v>
      </c>
      <c r="I15" s="287">
        <f>'K2O I'!H22</f>
        <v>2856</v>
      </c>
      <c r="J15" s="278">
        <f t="shared" si="2"/>
        <v>79.465776293823041</v>
      </c>
      <c r="K15" s="280">
        <f>'CaO I'!B22</f>
        <v>4413</v>
      </c>
      <c r="L15" s="280">
        <f>'CaO I'!H22</f>
        <v>10982</v>
      </c>
      <c r="M15" s="279">
        <f t="shared" si="3"/>
        <v>248.85565375028324</v>
      </c>
    </row>
    <row r="16" spans="1:17" ht="20.100000000000001" customHeight="1">
      <c r="A16" s="282" t="s">
        <v>66</v>
      </c>
      <c r="B16" s="390">
        <f>'N I'!B25</f>
        <v>2749</v>
      </c>
      <c r="C16" s="390">
        <f>'N I'!H25</f>
        <v>1198</v>
      </c>
      <c r="D16" s="284">
        <f t="shared" si="0"/>
        <v>43.579483448526737</v>
      </c>
      <c r="E16" s="392">
        <f>'P2O5 I'!B24</f>
        <v>173</v>
      </c>
      <c r="F16" s="392">
        <f>'P2O5 I'!H24</f>
        <v>270</v>
      </c>
      <c r="G16" s="114">
        <f t="shared" si="1"/>
        <v>156.06936416184971</v>
      </c>
      <c r="H16" s="287">
        <f>'K2O I'!B23</f>
        <v>140</v>
      </c>
      <c r="I16" s="287">
        <f>'K2O I'!H23</f>
        <v>270</v>
      </c>
      <c r="J16" s="278">
        <f t="shared" si="2"/>
        <v>192.85714285714286</v>
      </c>
      <c r="K16" s="280">
        <f>'CaO I'!B23</f>
        <v>394</v>
      </c>
      <c r="L16" s="280">
        <f>'CaO I'!H23</f>
        <v>386</v>
      </c>
      <c r="M16" s="279">
        <f t="shared" si="3"/>
        <v>97.969543147208128</v>
      </c>
      <c r="Q16" s="1" t="s">
        <v>133</v>
      </c>
    </row>
    <row r="17" spans="1:13" ht="20.100000000000001" customHeight="1">
      <c r="A17" s="282" t="s">
        <v>67</v>
      </c>
      <c r="B17" s="390">
        <f>'N I'!B26</f>
        <v>10980</v>
      </c>
      <c r="C17" s="390">
        <f>'N I'!H26</f>
        <v>11870</v>
      </c>
      <c r="D17" s="284">
        <f t="shared" si="0"/>
        <v>108.10564663023679</v>
      </c>
      <c r="E17" s="392">
        <f>'P2O5 I'!B25</f>
        <v>1443</v>
      </c>
      <c r="F17" s="392">
        <f>'P2O5 I'!H25</f>
        <v>574</v>
      </c>
      <c r="G17" s="114">
        <f t="shared" si="1"/>
        <v>39.778239778239779</v>
      </c>
      <c r="H17" s="287">
        <f>'K2O I'!B24</f>
        <v>1774</v>
      </c>
      <c r="I17" s="287">
        <f>'K2O I'!H24</f>
        <v>669</v>
      </c>
      <c r="J17" s="278">
        <f t="shared" si="2"/>
        <v>37.711386696730557</v>
      </c>
      <c r="K17" s="280">
        <f>'CaO I'!B24</f>
        <v>33661</v>
      </c>
      <c r="L17" s="280">
        <f>'CaO I'!H24</f>
        <v>34405</v>
      </c>
      <c r="M17" s="279">
        <f t="shared" si="3"/>
        <v>102.21027301625026</v>
      </c>
    </row>
    <row r="18" spans="1:13" ht="14.1">
      <c r="A18" s="282" t="s">
        <v>68</v>
      </c>
      <c r="B18" s="390">
        <f>'N I'!B27</f>
        <v>19695</v>
      </c>
      <c r="C18" s="390">
        <f>'N I'!H27</f>
        <v>18365</v>
      </c>
      <c r="D18" s="284">
        <f t="shared" si="0"/>
        <v>93.247017009393247</v>
      </c>
      <c r="E18" s="392">
        <f>'P2O5 I'!B26</f>
        <v>2020</v>
      </c>
      <c r="F18" s="392">
        <f>'P2O5 I'!H26</f>
        <v>1460</v>
      </c>
      <c r="G18" s="114">
        <f t="shared" si="1"/>
        <v>72.277227722772281</v>
      </c>
      <c r="H18" s="287">
        <f>'K2O I'!B25</f>
        <v>6288</v>
      </c>
      <c r="I18" s="287">
        <f>'K2O I'!H25</f>
        <v>1634</v>
      </c>
      <c r="J18" s="278">
        <f t="shared" si="2"/>
        <v>25.986005089058523</v>
      </c>
      <c r="K18" s="280">
        <f>'CaO I'!B25</f>
        <v>35520</v>
      </c>
      <c r="L18" s="280">
        <f>'CaO I'!H25</f>
        <v>27660</v>
      </c>
      <c r="M18" s="279">
        <f t="shared" si="3"/>
        <v>77.871621621621628</v>
      </c>
    </row>
    <row r="19" spans="1:13" ht="20.100000000000001" customHeight="1">
      <c r="A19" s="282" t="s">
        <v>69</v>
      </c>
      <c r="B19" s="390">
        <f>'N I'!B28</f>
        <v>36513</v>
      </c>
      <c r="C19" s="390">
        <f>'N I'!H28</f>
        <v>26606</v>
      </c>
      <c r="D19" s="284">
        <f t="shared" si="0"/>
        <v>72.867197984279571</v>
      </c>
      <c r="E19" s="392">
        <f>'P2O5 I'!B27</f>
        <v>3884</v>
      </c>
      <c r="F19" s="392">
        <f>'P2O5 I'!H27</f>
        <v>1870</v>
      </c>
      <c r="G19" s="114">
        <f t="shared" si="1"/>
        <v>48.146240988671472</v>
      </c>
      <c r="H19" s="287">
        <f>'K2O I'!B26</f>
        <v>13941</v>
      </c>
      <c r="I19" s="287">
        <f>'K2O I'!H26</f>
        <v>12380</v>
      </c>
      <c r="J19" s="278">
        <f t="shared" si="2"/>
        <v>88.802811849939033</v>
      </c>
      <c r="K19" s="280">
        <f>'CaO I'!B26</f>
        <v>24467</v>
      </c>
      <c r="L19" s="280">
        <f>'CaO I'!H26</f>
        <v>25837</v>
      </c>
      <c r="M19" s="279">
        <f t="shared" si="3"/>
        <v>105.59937875505783</v>
      </c>
    </row>
    <row r="20" spans="1:13" ht="20.100000000000001" customHeight="1" thickBot="1">
      <c r="A20" s="310" t="s">
        <v>70</v>
      </c>
      <c r="B20" s="432">
        <f>'N I'!B29</f>
        <v>11217</v>
      </c>
      <c r="C20" s="432">
        <f>'N I'!H29</f>
        <v>14960</v>
      </c>
      <c r="D20" s="285">
        <f t="shared" si="0"/>
        <v>133.36899349202105</v>
      </c>
      <c r="E20" s="433">
        <f>'P2O5 I'!B28</f>
        <v>855</v>
      </c>
      <c r="F20" s="433">
        <f>'P2O5 I'!H28</f>
        <v>642</v>
      </c>
      <c r="G20" s="286">
        <f t="shared" si="1"/>
        <v>75.087719298245617</v>
      </c>
      <c r="H20" s="287">
        <f>'K2O I'!B27</f>
        <v>643</v>
      </c>
      <c r="I20" s="287">
        <f>'K2O I'!H27</f>
        <v>586</v>
      </c>
      <c r="J20" s="288">
        <f t="shared" si="2"/>
        <v>91.135303265940905</v>
      </c>
      <c r="K20" s="289">
        <f>'CaO I'!B27</f>
        <v>13384</v>
      </c>
      <c r="L20" s="289">
        <f>'CaO I'!H27</f>
        <v>11505</v>
      </c>
      <c r="M20" s="290">
        <f t="shared" si="3"/>
        <v>85.960848774656313</v>
      </c>
    </row>
    <row r="21" spans="1:13" s="36" customFormat="1" ht="20.100000000000001" customHeight="1" thickBot="1">
      <c r="A21" s="383" t="s">
        <v>71</v>
      </c>
      <c r="B21" s="476">
        <f>'N I'!B30</f>
        <v>317758</v>
      </c>
      <c r="C21" s="476">
        <f>'N I'!H30</f>
        <v>283797</v>
      </c>
      <c r="D21" s="431">
        <f t="shared" si="0"/>
        <v>89.312306849866886</v>
      </c>
      <c r="E21" s="475">
        <f>'P2O5 I'!B29</f>
        <v>47069</v>
      </c>
      <c r="F21" s="671">
        <f>'P2O5 I'!H29</f>
        <v>29923</v>
      </c>
      <c r="G21" s="379">
        <f t="shared" si="1"/>
        <v>63.572627419320568</v>
      </c>
      <c r="H21" s="380">
        <f>'K2O I'!B28</f>
        <v>133878</v>
      </c>
      <c r="I21" s="670">
        <f>'K2O I'!H28</f>
        <v>92547</v>
      </c>
      <c r="J21" s="381">
        <f t="shared" si="2"/>
        <v>69.127862680948326</v>
      </c>
      <c r="K21" s="434">
        <f>'CaO I'!B28</f>
        <v>405284</v>
      </c>
      <c r="L21" s="507">
        <f>'CaO I'!H28</f>
        <v>407291</v>
      </c>
      <c r="M21" s="382">
        <f t="shared" si="3"/>
        <v>100.49520829837842</v>
      </c>
    </row>
    <row r="22" spans="1:13" s="2" customFormat="1" ht="12.75" customHeight="1">
      <c r="A22" s="47"/>
      <c r="B22" s="57"/>
      <c r="C22" s="57"/>
      <c r="D22" s="62"/>
      <c r="E22" s="57"/>
      <c r="F22" s="57"/>
      <c r="G22" s="62"/>
      <c r="H22" s="57"/>
      <c r="I22" s="57"/>
      <c r="J22" s="62"/>
      <c r="K22" s="57"/>
      <c r="L22" s="57"/>
      <c r="M22" s="66"/>
    </row>
    <row r="23" spans="1:13" s="2" customFormat="1" ht="12.75" customHeight="1">
      <c r="A23" s="47"/>
      <c r="B23" s="57"/>
      <c r="C23" s="57"/>
      <c r="D23" s="62"/>
      <c r="E23" s="57"/>
      <c r="F23" s="57"/>
      <c r="H23" s="57"/>
      <c r="I23" s="57"/>
      <c r="J23" s="62"/>
      <c r="K23" s="57"/>
      <c r="L23" s="57"/>
      <c r="M23" s="66"/>
    </row>
    <row r="24" spans="1:13" s="2" customFormat="1" ht="12.75" customHeight="1" thickBot="1">
      <c r="A24" s="378" t="s">
        <v>191</v>
      </c>
      <c r="B24" s="57"/>
      <c r="C24" s="57"/>
      <c r="D24" s="62"/>
      <c r="E24" s="57"/>
      <c r="F24" s="57"/>
      <c r="G24" s="62"/>
      <c r="H24" s="57"/>
      <c r="I24" s="57" t="s">
        <v>133</v>
      </c>
      <c r="J24" s="62"/>
      <c r="K24" s="57"/>
      <c r="L24" s="57"/>
      <c r="M24" s="66"/>
    </row>
    <row r="25" spans="1:13" s="2" customFormat="1" ht="13.5" customHeight="1" thickBot="1">
      <c r="A25" s="43"/>
      <c r="B25" s="59"/>
      <c r="C25" s="59"/>
      <c r="D25" s="63"/>
      <c r="E25" s="59"/>
      <c r="F25" s="59"/>
      <c r="G25" s="63"/>
      <c r="H25" s="59"/>
      <c r="I25" s="59"/>
      <c r="J25" s="63"/>
      <c r="K25" s="59"/>
      <c r="L25" s="59"/>
      <c r="M25" s="67"/>
    </row>
    <row r="26" spans="1:13" s="2" customFormat="1" ht="11.7" thickTop="1">
      <c r="B26" s="60"/>
      <c r="C26" s="60"/>
      <c r="D26" s="64"/>
      <c r="E26" s="60"/>
      <c r="F26" s="60"/>
      <c r="G26" s="64"/>
      <c r="H26" s="60"/>
      <c r="I26" s="60"/>
      <c r="J26" s="64"/>
      <c r="K26" s="60"/>
      <c r="L26" s="60"/>
      <c r="M26" s="64"/>
    </row>
    <row r="27" spans="1:13" s="2" customFormat="1" ht="11.4">
      <c r="B27" s="60"/>
      <c r="C27" s="60"/>
      <c r="D27" s="64"/>
      <c r="E27" s="60"/>
      <c r="F27" s="60"/>
      <c r="G27" s="64"/>
      <c r="H27" s="60"/>
      <c r="I27" s="60"/>
      <c r="J27" s="64"/>
      <c r="K27" s="60"/>
      <c r="L27" s="60"/>
      <c r="M27" s="64"/>
    </row>
    <row r="28" spans="1:13" s="2" customFormat="1" ht="19.5" customHeight="1">
      <c r="B28" s="60"/>
      <c r="C28" s="60"/>
      <c r="D28" s="64"/>
      <c r="E28" s="60"/>
      <c r="F28" s="60"/>
      <c r="G28" s="64"/>
      <c r="H28" s="60"/>
      <c r="I28" s="60"/>
      <c r="J28" s="64"/>
      <c r="K28" s="60"/>
      <c r="L28" s="60"/>
      <c r="M28" s="64"/>
    </row>
    <row r="29" spans="1:13" ht="20.100000000000001" customHeight="1"/>
    <row r="30" spans="1:13" ht="20.100000000000001" customHeight="1"/>
  </sheetData>
  <mergeCells count="5">
    <mergeCell ref="B3:D3"/>
    <mergeCell ref="E3:G3"/>
    <mergeCell ref="H3:J3"/>
    <mergeCell ref="K3:M3"/>
    <mergeCell ref="A2:H2"/>
  </mergeCells>
  <phoneticPr fontId="0" type="noConversion"/>
  <printOptions horizontalCentered="1"/>
  <pageMargins left="0.19685039370078741" right="0.19685039370078741" top="1.0629921259842521" bottom="0.39370078740157483" header="0.9055118110236221" footer="0.31496062992125984"/>
  <pageSetup paperSize="9" scale="90" orientation="landscape" horizontalDpi="4294967292" verticalDpi="300" r:id="rId1"/>
  <headerFooter alignWithMargins="0">
    <oddFooter>&amp;L&amp;F/&amp;A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9"/>
  <sheetViews>
    <sheetView topLeftCell="A7" zoomScale="70" zoomScaleNormal="70" workbookViewId="0">
      <selection activeCell="H13" sqref="H13"/>
    </sheetView>
  </sheetViews>
  <sheetFormatPr baseColWidth="10" defaultColWidth="11.44140625" defaultRowHeight="12.3"/>
  <cols>
    <col min="1" max="1" width="21.44140625" style="1" customWidth="1"/>
    <col min="2" max="4" width="11.44140625" style="1" bestFit="1" customWidth="1"/>
    <col min="5" max="5" width="11" style="1" customWidth="1"/>
    <col min="6" max="6" width="11" style="1" bestFit="1" customWidth="1"/>
    <col min="7" max="7" width="9.88671875" style="1" bestFit="1" customWidth="1"/>
    <col min="8" max="8" width="10.88671875" style="1" bestFit="1" customWidth="1"/>
    <col min="9" max="9" width="12.5546875" style="1" customWidth="1"/>
    <col min="10" max="11" width="11.44140625" style="1" bestFit="1" customWidth="1"/>
    <col min="12" max="12" width="12.33203125" style="1" customWidth="1"/>
    <col min="13" max="13" width="11" style="1" bestFit="1" customWidth="1"/>
    <col min="14" max="14" width="9.88671875" style="1" bestFit="1" customWidth="1"/>
    <col min="15" max="15" width="10.88671875" style="1" bestFit="1" customWidth="1"/>
    <col min="16" max="16" width="10" style="1" bestFit="1" customWidth="1"/>
    <col min="17" max="17" width="10.88671875" style="1" bestFit="1" customWidth="1"/>
    <col min="18" max="18" width="11.33203125" style="1" bestFit="1" customWidth="1"/>
    <col min="19" max="19" width="9.109375" style="1" customWidth="1"/>
    <col min="20" max="20" width="10.88671875" style="1" bestFit="1" customWidth="1"/>
    <col min="21" max="21" width="9.5546875" style="1" bestFit="1" customWidth="1"/>
    <col min="22" max="22" width="10.6640625" style="1" bestFit="1" customWidth="1"/>
    <col min="23" max="16384" width="11.44140625" style="1"/>
  </cols>
  <sheetData>
    <row r="1" spans="1:19" ht="17.7">
      <c r="A1" s="26" t="s">
        <v>72</v>
      </c>
    </row>
    <row r="2" spans="1:19" ht="17.7">
      <c r="A2" s="26"/>
    </row>
    <row r="3" spans="1:19" ht="12.6" thickBot="1"/>
    <row r="4" spans="1:19" s="4" customFormat="1" ht="16.8" thickTop="1">
      <c r="A4" s="38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0"/>
      <c r="Q4" s="30"/>
      <c r="R4" s="30"/>
      <c r="S4" s="31"/>
    </row>
    <row r="5" spans="1:19" s="3" customFormat="1" ht="16.2">
      <c r="A5" s="666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2"/>
      <c r="Q5" s="32"/>
      <c r="R5" s="32"/>
      <c r="S5" s="33"/>
    </row>
    <row r="6" spans="1:19" s="3" customFormat="1" ht="16.8" thickBot="1">
      <c r="A6" s="435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4"/>
      <c r="Q6" s="34"/>
      <c r="R6" s="34"/>
      <c r="S6" s="35"/>
    </row>
    <row r="7" spans="1:19" s="36" customFormat="1" ht="26.25" customHeight="1" thickTop="1">
      <c r="A7" s="44"/>
      <c r="B7" s="197"/>
      <c r="C7" s="198" t="s">
        <v>1</v>
      </c>
      <c r="D7" s="115"/>
      <c r="E7" s="115"/>
      <c r="F7" s="199" t="s">
        <v>2</v>
      </c>
      <c r="G7" s="116"/>
      <c r="H7" s="192"/>
      <c r="I7" s="193" t="s">
        <v>1</v>
      </c>
      <c r="J7" s="119"/>
      <c r="K7" s="119"/>
      <c r="L7" s="194" t="s">
        <v>2</v>
      </c>
      <c r="M7" s="120"/>
      <c r="N7" s="83"/>
      <c r="O7" s="84" t="s">
        <v>1</v>
      </c>
      <c r="P7" s="85"/>
      <c r="Q7" s="85"/>
      <c r="R7" s="86" t="s">
        <v>2</v>
      </c>
      <c r="S7" s="87"/>
    </row>
    <row r="8" spans="1:19" s="36" customFormat="1" ht="15" customHeight="1">
      <c r="A8" s="45"/>
      <c r="B8" s="200" t="s">
        <v>3</v>
      </c>
      <c r="C8" s="201"/>
      <c r="D8" s="201" t="s">
        <v>185</v>
      </c>
      <c r="E8" s="201" t="s">
        <v>5</v>
      </c>
      <c r="F8" s="201"/>
      <c r="G8" s="118"/>
      <c r="H8" s="183" t="s">
        <v>3</v>
      </c>
      <c r="I8" s="190"/>
      <c r="J8" s="190" t="s">
        <v>185</v>
      </c>
      <c r="K8" s="190" t="s">
        <v>5</v>
      </c>
      <c r="L8" s="190"/>
      <c r="M8" s="123"/>
      <c r="N8" s="83" t="s">
        <v>3</v>
      </c>
      <c r="O8" s="88"/>
      <c r="P8" s="88" t="s">
        <v>4</v>
      </c>
      <c r="Q8" s="88" t="s">
        <v>5</v>
      </c>
      <c r="R8" s="89"/>
      <c r="S8" s="90"/>
    </row>
    <row r="9" spans="1:19" s="36" customFormat="1" ht="15" customHeight="1">
      <c r="A9" s="45"/>
      <c r="B9" s="200" t="s">
        <v>6</v>
      </c>
      <c r="C9" s="201" t="s">
        <v>7</v>
      </c>
      <c r="D9" s="201" t="s">
        <v>186</v>
      </c>
      <c r="E9" s="201" t="s">
        <v>9</v>
      </c>
      <c r="F9" s="201"/>
      <c r="G9" s="118" t="s">
        <v>10</v>
      </c>
      <c r="H9" s="183" t="s">
        <v>6</v>
      </c>
      <c r="I9" s="190" t="s">
        <v>7</v>
      </c>
      <c r="J9" s="190" t="s">
        <v>186</v>
      </c>
      <c r="K9" s="190" t="s">
        <v>9</v>
      </c>
      <c r="L9" s="190"/>
      <c r="M9" s="123" t="s">
        <v>10</v>
      </c>
      <c r="N9" s="83" t="s">
        <v>6</v>
      </c>
      <c r="O9" s="89" t="s">
        <v>7</v>
      </c>
      <c r="P9" s="89" t="s">
        <v>8</v>
      </c>
      <c r="Q9" s="89" t="s">
        <v>9</v>
      </c>
      <c r="R9" s="89"/>
      <c r="S9" s="90" t="s">
        <v>10</v>
      </c>
    </row>
    <row r="10" spans="1:19" s="36" customFormat="1" ht="15" customHeight="1">
      <c r="A10" s="46" t="s">
        <v>11</v>
      </c>
      <c r="B10" s="200"/>
      <c r="C10" s="201" t="s">
        <v>12</v>
      </c>
      <c r="D10" s="201" t="s">
        <v>13</v>
      </c>
      <c r="E10" s="201" t="s">
        <v>14</v>
      </c>
      <c r="F10" s="201" t="s">
        <v>15</v>
      </c>
      <c r="G10" s="118" t="s">
        <v>16</v>
      </c>
      <c r="H10" s="183"/>
      <c r="I10" s="190" t="s">
        <v>12</v>
      </c>
      <c r="J10" s="190" t="s">
        <v>13</v>
      </c>
      <c r="K10" s="190" t="s">
        <v>14</v>
      </c>
      <c r="L10" s="190" t="s">
        <v>15</v>
      </c>
      <c r="M10" s="123" t="s">
        <v>16</v>
      </c>
      <c r="N10" s="83"/>
      <c r="O10" s="89" t="s">
        <v>12</v>
      </c>
      <c r="P10" s="89" t="s">
        <v>13</v>
      </c>
      <c r="Q10" s="89" t="s">
        <v>14</v>
      </c>
      <c r="R10" s="89" t="s">
        <v>15</v>
      </c>
      <c r="S10" s="90" t="s">
        <v>16</v>
      </c>
    </row>
    <row r="11" spans="1:19" s="36" customFormat="1" ht="15" customHeight="1">
      <c r="A11" s="45"/>
      <c r="B11" s="200"/>
      <c r="C11" s="201" t="s">
        <v>17</v>
      </c>
      <c r="D11" s="201" t="s">
        <v>18</v>
      </c>
      <c r="E11" s="201" t="s">
        <v>19</v>
      </c>
      <c r="F11" s="201" t="s">
        <v>20</v>
      </c>
      <c r="G11" s="118" t="s">
        <v>20</v>
      </c>
      <c r="H11" s="183"/>
      <c r="I11" s="190" t="s">
        <v>17</v>
      </c>
      <c r="J11" s="190" t="s">
        <v>18</v>
      </c>
      <c r="K11" s="190" t="s">
        <v>19</v>
      </c>
      <c r="L11" s="190" t="s">
        <v>20</v>
      </c>
      <c r="M11" s="123" t="s">
        <v>20</v>
      </c>
      <c r="N11" s="83"/>
      <c r="O11" s="89" t="s">
        <v>17</v>
      </c>
      <c r="P11" s="89" t="s">
        <v>14</v>
      </c>
      <c r="Q11" s="89" t="s">
        <v>19</v>
      </c>
      <c r="R11" s="89" t="s">
        <v>20</v>
      </c>
      <c r="S11" s="90" t="s">
        <v>20</v>
      </c>
    </row>
    <row r="12" spans="1:19" s="36" customFormat="1" ht="15" customHeight="1" thickBot="1">
      <c r="A12" s="45"/>
      <c r="B12" s="200"/>
      <c r="C12" s="201"/>
      <c r="D12" s="201"/>
      <c r="E12" s="201" t="s">
        <v>187</v>
      </c>
      <c r="F12" s="201"/>
      <c r="G12" s="118"/>
      <c r="H12" s="183"/>
      <c r="I12" s="190"/>
      <c r="J12" s="190"/>
      <c r="K12" s="190" t="s">
        <v>189</v>
      </c>
      <c r="L12" s="190"/>
      <c r="M12" s="123"/>
      <c r="N12" s="83"/>
      <c r="O12" s="89"/>
      <c r="P12" s="89" t="s">
        <v>21</v>
      </c>
      <c r="Q12" s="89" t="s">
        <v>22</v>
      </c>
      <c r="R12" s="89"/>
      <c r="S12" s="90"/>
    </row>
    <row r="13" spans="1:19" s="654" customFormat="1" ht="24.6" customHeight="1" thickBot="1">
      <c r="A13" s="653"/>
      <c r="B13" s="656" t="s">
        <v>188</v>
      </c>
      <c r="C13" s="657"/>
      <c r="D13" s="657"/>
      <c r="E13" s="657"/>
      <c r="F13" s="657"/>
      <c r="G13" s="658"/>
      <c r="H13" s="660" t="s">
        <v>190</v>
      </c>
      <c r="I13" s="661"/>
      <c r="J13" s="661"/>
      <c r="K13" s="661"/>
      <c r="L13" s="661"/>
      <c r="M13" s="662"/>
      <c r="N13" s="663" t="s">
        <v>87</v>
      </c>
      <c r="O13" s="664"/>
      <c r="P13" s="664"/>
      <c r="Q13" s="664"/>
      <c r="R13" s="664"/>
      <c r="S13" s="665"/>
    </row>
    <row r="14" spans="1:19" ht="14.4" thickTop="1">
      <c r="A14" s="281" t="s">
        <v>154</v>
      </c>
      <c r="B14" s="655">
        <v>33676</v>
      </c>
      <c r="C14" s="329">
        <v>17562</v>
      </c>
      <c r="D14" s="330">
        <v>4545</v>
      </c>
      <c r="E14" s="330">
        <v>5542</v>
      </c>
      <c r="F14" s="330">
        <v>1798</v>
      </c>
      <c r="G14" s="331">
        <v>4229</v>
      </c>
      <c r="H14" s="659">
        <v>26764</v>
      </c>
      <c r="I14" s="332">
        <v>14071</v>
      </c>
      <c r="J14" s="333">
        <v>2611</v>
      </c>
      <c r="K14" s="333">
        <v>7695</v>
      </c>
      <c r="L14" s="333">
        <v>1606</v>
      </c>
      <c r="M14" s="334">
        <v>781</v>
      </c>
      <c r="N14" s="335">
        <f t="shared" ref="N14:S15" si="0">H14/B14*100</f>
        <v>79.474997030526197</v>
      </c>
      <c r="O14" s="336">
        <f t="shared" si="0"/>
        <v>80.12185400296093</v>
      </c>
      <c r="P14" s="312">
        <f t="shared" si="0"/>
        <v>57.447744774477449</v>
      </c>
      <c r="Q14" s="312">
        <f t="shared" si="0"/>
        <v>138.84879105016239</v>
      </c>
      <c r="R14" s="312">
        <f t="shared" si="0"/>
        <v>89.321468298109011</v>
      </c>
      <c r="S14" s="313">
        <f t="shared" si="0"/>
        <v>18.467722865925751</v>
      </c>
    </row>
    <row r="15" spans="1:19" ht="19.5" customHeight="1">
      <c r="A15" s="282" t="s">
        <v>57</v>
      </c>
      <c r="B15" s="468">
        <v>63660</v>
      </c>
      <c r="C15" s="317">
        <v>22628</v>
      </c>
      <c r="D15" s="202">
        <v>12726</v>
      </c>
      <c r="E15" s="202">
        <v>18915</v>
      </c>
      <c r="F15" s="202">
        <v>3392</v>
      </c>
      <c r="G15" s="319">
        <v>5999</v>
      </c>
      <c r="H15" s="470">
        <v>49160</v>
      </c>
      <c r="I15" s="321">
        <v>15593</v>
      </c>
      <c r="J15" s="195">
        <v>9076</v>
      </c>
      <c r="K15" s="195">
        <v>17979</v>
      </c>
      <c r="L15" s="195">
        <v>1388</v>
      </c>
      <c r="M15" s="323">
        <v>5124</v>
      </c>
      <c r="N15" s="327">
        <f t="shared" si="0"/>
        <v>77.222745837260447</v>
      </c>
      <c r="O15" s="325">
        <f t="shared" si="0"/>
        <v>68.910199752519006</v>
      </c>
      <c r="P15" s="105">
        <f t="shared" si="0"/>
        <v>71.318560427471326</v>
      </c>
      <c r="Q15" s="105">
        <f t="shared" si="0"/>
        <v>95.051546391752566</v>
      </c>
      <c r="R15" s="105">
        <f t="shared" si="0"/>
        <v>40.919811320754718</v>
      </c>
      <c r="S15" s="106">
        <f t="shared" si="0"/>
        <v>85.414235705950986</v>
      </c>
    </row>
    <row r="16" spans="1:19" ht="20.100000000000001" customHeight="1">
      <c r="A16" s="282" t="s">
        <v>58</v>
      </c>
      <c r="B16" s="468">
        <v>15</v>
      </c>
      <c r="C16" s="317" t="s">
        <v>164</v>
      </c>
      <c r="D16" s="202" t="s">
        <v>164</v>
      </c>
      <c r="E16" s="202">
        <v>14</v>
      </c>
      <c r="F16" s="202" t="s">
        <v>164</v>
      </c>
      <c r="G16" s="319">
        <v>1</v>
      </c>
      <c r="H16" s="470">
        <v>17</v>
      </c>
      <c r="I16" s="321" t="s">
        <v>164</v>
      </c>
      <c r="J16" s="195" t="s">
        <v>164</v>
      </c>
      <c r="K16" s="195">
        <v>16</v>
      </c>
      <c r="L16" s="195" t="s">
        <v>164</v>
      </c>
      <c r="M16" s="323">
        <v>1</v>
      </c>
      <c r="N16" s="327">
        <f t="shared" ref="N16:N24" si="1">H16/B16*100</f>
        <v>113.33333333333333</v>
      </c>
      <c r="O16" s="325" t="e">
        <f t="shared" ref="O16:O24" si="2">I16/C16*100</f>
        <v>#VALUE!</v>
      </c>
      <c r="P16" s="105"/>
      <c r="Q16" s="105">
        <f>K16/E16*100</f>
        <v>114.28571428571428</v>
      </c>
      <c r="R16" s="105"/>
      <c r="S16" s="106">
        <f t="shared" ref="S16:S24" si="3">M16/G16*100</f>
        <v>100</v>
      </c>
    </row>
    <row r="17" spans="1:22" ht="20.100000000000001" customHeight="1">
      <c r="A17" s="282" t="s">
        <v>59</v>
      </c>
      <c r="B17" s="468">
        <v>10619</v>
      </c>
      <c r="C17" s="317">
        <v>2886</v>
      </c>
      <c r="D17" s="202">
        <v>4159</v>
      </c>
      <c r="E17" s="202">
        <v>3108</v>
      </c>
      <c r="F17" s="202">
        <v>280</v>
      </c>
      <c r="G17" s="319">
        <v>186</v>
      </c>
      <c r="H17" s="470">
        <v>7708</v>
      </c>
      <c r="I17" s="321">
        <v>1840</v>
      </c>
      <c r="J17" s="195">
        <v>2994</v>
      </c>
      <c r="K17" s="195">
        <v>2485</v>
      </c>
      <c r="L17" s="195">
        <v>108</v>
      </c>
      <c r="M17" s="323">
        <v>281</v>
      </c>
      <c r="N17" s="327">
        <f t="shared" si="1"/>
        <v>72.586872586872587</v>
      </c>
      <c r="O17" s="325">
        <f t="shared" si="2"/>
        <v>63.756063756063753</v>
      </c>
      <c r="P17" s="105">
        <f>J17/D17*100</f>
        <v>71.988458764125994</v>
      </c>
      <c r="Q17" s="105">
        <f>K17/E17*100</f>
        <v>79.954954954954957</v>
      </c>
      <c r="R17" s="105">
        <f>L17/F17*100</f>
        <v>38.571428571428577</v>
      </c>
      <c r="S17" s="106">
        <f t="shared" si="3"/>
        <v>151.07526881720429</v>
      </c>
    </row>
    <row r="18" spans="1:22" ht="20.100000000000001" customHeight="1">
      <c r="A18" s="282" t="s">
        <v>60</v>
      </c>
      <c r="B18" s="468">
        <v>851</v>
      </c>
      <c r="C18" s="317">
        <v>270</v>
      </c>
      <c r="D18" s="202" t="s">
        <v>164</v>
      </c>
      <c r="E18" s="202">
        <v>581</v>
      </c>
      <c r="F18" s="202" t="s">
        <v>164</v>
      </c>
      <c r="G18" s="319" t="s">
        <v>164</v>
      </c>
      <c r="H18" s="470" t="s">
        <v>164</v>
      </c>
      <c r="I18" s="321" t="s">
        <v>164</v>
      </c>
      <c r="J18" s="195" t="s">
        <v>164</v>
      </c>
      <c r="K18" s="195" t="s">
        <v>164</v>
      </c>
      <c r="L18" s="195" t="s">
        <v>164</v>
      </c>
      <c r="M18" s="323" t="s">
        <v>164</v>
      </c>
      <c r="N18" s="327" t="e">
        <f t="shared" si="1"/>
        <v>#VALUE!</v>
      </c>
      <c r="O18" s="325" t="e">
        <f t="shared" si="2"/>
        <v>#VALUE!</v>
      </c>
      <c r="P18" s="105"/>
      <c r="Q18" s="105"/>
      <c r="R18" s="105"/>
      <c r="S18" s="106" t="e">
        <f t="shared" si="3"/>
        <v>#VALUE!</v>
      </c>
    </row>
    <row r="19" spans="1:22" ht="20.100000000000001" customHeight="1">
      <c r="A19" s="282" t="s">
        <v>98</v>
      </c>
      <c r="B19" s="468">
        <v>702</v>
      </c>
      <c r="C19" s="317">
        <v>2</v>
      </c>
      <c r="D19" s="202">
        <v>601</v>
      </c>
      <c r="E19" s="202">
        <v>32</v>
      </c>
      <c r="F19" s="202">
        <v>66</v>
      </c>
      <c r="G19" s="319">
        <v>1</v>
      </c>
      <c r="H19" s="470">
        <v>811</v>
      </c>
      <c r="I19" s="321">
        <v>32</v>
      </c>
      <c r="J19" s="195">
        <v>560</v>
      </c>
      <c r="K19" s="195">
        <v>217</v>
      </c>
      <c r="L19" s="195" t="s">
        <v>164</v>
      </c>
      <c r="M19" s="323">
        <v>2</v>
      </c>
      <c r="N19" s="327">
        <f t="shared" si="1"/>
        <v>115.52706552706553</v>
      </c>
      <c r="O19" s="325">
        <f t="shared" si="2"/>
        <v>1600</v>
      </c>
      <c r="P19" s="105"/>
      <c r="Q19" s="105">
        <f t="shared" ref="Q19:Q30" si="4">K19/E19*100</f>
        <v>678.125</v>
      </c>
      <c r="R19" s="105"/>
      <c r="S19" s="106">
        <f t="shared" si="3"/>
        <v>200</v>
      </c>
    </row>
    <row r="20" spans="1:22" ht="20.100000000000001" customHeight="1">
      <c r="A20" s="282" t="s">
        <v>62</v>
      </c>
      <c r="B20" s="468">
        <v>10978</v>
      </c>
      <c r="C20" s="317">
        <v>4762</v>
      </c>
      <c r="D20" s="202">
        <v>1420</v>
      </c>
      <c r="E20" s="202">
        <v>3685</v>
      </c>
      <c r="F20" s="202">
        <v>96</v>
      </c>
      <c r="G20" s="319">
        <v>1015</v>
      </c>
      <c r="H20" s="470">
        <v>9511</v>
      </c>
      <c r="I20" s="321">
        <v>2968</v>
      </c>
      <c r="J20" s="195">
        <v>2093</v>
      </c>
      <c r="K20" s="195">
        <v>4025</v>
      </c>
      <c r="L20" s="195">
        <v>63</v>
      </c>
      <c r="M20" s="323">
        <v>362</v>
      </c>
      <c r="N20" s="327">
        <f t="shared" si="1"/>
        <v>86.636910184004364</v>
      </c>
      <c r="O20" s="325">
        <f t="shared" si="2"/>
        <v>62.326753464930704</v>
      </c>
      <c r="P20" s="105">
        <f t="shared" ref="P20:P30" si="5">J20/D20*100</f>
        <v>147.3943661971831</v>
      </c>
      <c r="Q20" s="105">
        <f t="shared" si="4"/>
        <v>109.22659430122117</v>
      </c>
      <c r="R20" s="105">
        <f>L20/F20*100</f>
        <v>65.625</v>
      </c>
      <c r="S20" s="106">
        <f t="shared" si="3"/>
        <v>35.665024630541872</v>
      </c>
    </row>
    <row r="21" spans="1:22" ht="14.1">
      <c r="A21" s="282" t="s">
        <v>153</v>
      </c>
      <c r="B21" s="468">
        <v>25094</v>
      </c>
      <c r="C21" s="317">
        <v>7405</v>
      </c>
      <c r="D21" s="202">
        <v>7055</v>
      </c>
      <c r="E21" s="202">
        <v>8581</v>
      </c>
      <c r="F21" s="202">
        <v>992</v>
      </c>
      <c r="G21" s="319">
        <v>1061</v>
      </c>
      <c r="H21" s="470">
        <v>25073</v>
      </c>
      <c r="I21" s="321">
        <v>5697</v>
      </c>
      <c r="J21" s="195">
        <v>13365</v>
      </c>
      <c r="K21" s="195">
        <v>5787</v>
      </c>
      <c r="L21" s="195">
        <v>162</v>
      </c>
      <c r="M21" s="323">
        <v>62</v>
      </c>
      <c r="N21" s="327">
        <f t="shared" si="1"/>
        <v>99.916314656890094</v>
      </c>
      <c r="O21" s="325">
        <f t="shared" si="2"/>
        <v>76.93450371370696</v>
      </c>
      <c r="P21" s="105">
        <f t="shared" si="5"/>
        <v>189.44011339475549</v>
      </c>
      <c r="Q21" s="105">
        <f t="shared" si="4"/>
        <v>67.439692343549709</v>
      </c>
      <c r="R21" s="105">
        <f>L21/F21*100</f>
        <v>16.33064516129032</v>
      </c>
      <c r="S21" s="106">
        <f t="shared" si="3"/>
        <v>5.8435438265786992</v>
      </c>
    </row>
    <row r="22" spans="1:22" ht="20.100000000000001" customHeight="1">
      <c r="A22" s="282" t="s">
        <v>23</v>
      </c>
      <c r="B22" s="468">
        <v>48931</v>
      </c>
      <c r="C22" s="317">
        <v>17444</v>
      </c>
      <c r="D22" s="202">
        <v>13344</v>
      </c>
      <c r="E22" s="202">
        <v>13369</v>
      </c>
      <c r="F22" s="202">
        <v>3663</v>
      </c>
      <c r="G22" s="319">
        <v>1111</v>
      </c>
      <c r="H22" s="470">
        <v>42854</v>
      </c>
      <c r="I22" s="321">
        <v>13594</v>
      </c>
      <c r="J22" s="195">
        <v>13152</v>
      </c>
      <c r="K22" s="195">
        <v>13753</v>
      </c>
      <c r="L22" s="195">
        <v>1428</v>
      </c>
      <c r="M22" s="323">
        <v>927</v>
      </c>
      <c r="N22" s="327">
        <f t="shared" si="1"/>
        <v>87.580470458400612</v>
      </c>
      <c r="O22" s="325">
        <f t="shared" si="2"/>
        <v>77.929373996789735</v>
      </c>
      <c r="P22" s="105">
        <f t="shared" si="5"/>
        <v>98.561151079136692</v>
      </c>
      <c r="Q22" s="105">
        <f t="shared" si="4"/>
        <v>102.87231655322013</v>
      </c>
      <c r="R22" s="105">
        <f>L22/F22*100</f>
        <v>38.984438984438988</v>
      </c>
      <c r="S22" s="106">
        <f t="shared" si="3"/>
        <v>83.438343834383446</v>
      </c>
    </row>
    <row r="23" spans="1:22" ht="14.1">
      <c r="A23" s="282" t="s">
        <v>155</v>
      </c>
      <c r="B23" s="468">
        <v>30019</v>
      </c>
      <c r="C23" s="317">
        <v>12164</v>
      </c>
      <c r="D23" s="202">
        <v>8387</v>
      </c>
      <c r="E23" s="202">
        <v>6999</v>
      </c>
      <c r="F23" s="202">
        <v>1224</v>
      </c>
      <c r="G23" s="319">
        <v>1245</v>
      </c>
      <c r="H23" s="470">
        <v>37152</v>
      </c>
      <c r="I23" s="321">
        <v>17292</v>
      </c>
      <c r="J23" s="195">
        <v>6940</v>
      </c>
      <c r="K23" s="195">
        <v>9340</v>
      </c>
      <c r="L23" s="195">
        <v>2686</v>
      </c>
      <c r="M23" s="323">
        <v>894</v>
      </c>
      <c r="N23" s="327">
        <f t="shared" si="1"/>
        <v>123.76161764215996</v>
      </c>
      <c r="O23" s="325">
        <f t="shared" si="2"/>
        <v>142.15718513646826</v>
      </c>
      <c r="P23" s="105">
        <f t="shared" si="5"/>
        <v>82.747108620484084</v>
      </c>
      <c r="Q23" s="105">
        <f t="shared" si="4"/>
        <v>133.44763537648237</v>
      </c>
      <c r="R23" s="105">
        <f>L23/F23*100</f>
        <v>219.44444444444446</v>
      </c>
      <c r="S23" s="106">
        <f t="shared" si="3"/>
        <v>71.807228915662648</v>
      </c>
    </row>
    <row r="24" spans="1:22" ht="14.1">
      <c r="A24" s="282" t="s">
        <v>99</v>
      </c>
      <c r="B24" s="468">
        <v>12059</v>
      </c>
      <c r="C24" s="317">
        <v>6106</v>
      </c>
      <c r="D24" s="202">
        <v>2004</v>
      </c>
      <c r="E24" s="202">
        <v>2224</v>
      </c>
      <c r="F24" s="202">
        <v>103</v>
      </c>
      <c r="G24" s="319">
        <v>1622</v>
      </c>
      <c r="H24" s="470">
        <v>11748</v>
      </c>
      <c r="I24" s="321">
        <v>5350</v>
      </c>
      <c r="J24" s="195">
        <v>2779</v>
      </c>
      <c r="K24" s="195">
        <v>2621</v>
      </c>
      <c r="L24" s="195">
        <v>225</v>
      </c>
      <c r="M24" s="323">
        <v>773</v>
      </c>
      <c r="N24" s="327">
        <f t="shared" si="1"/>
        <v>97.421013351024129</v>
      </c>
      <c r="O24" s="325">
        <f t="shared" si="2"/>
        <v>87.618735669832944</v>
      </c>
      <c r="P24" s="105">
        <f t="shared" si="5"/>
        <v>138.67265469061877</v>
      </c>
      <c r="Q24" s="105">
        <f t="shared" si="4"/>
        <v>117.85071942446044</v>
      </c>
      <c r="R24" s="105">
        <f>L24/F24*100</f>
        <v>218.44660194174756</v>
      </c>
      <c r="S24" s="106">
        <f t="shared" si="3"/>
        <v>47.657213316892729</v>
      </c>
    </row>
    <row r="25" spans="1:22" ht="20.100000000000001" customHeight="1">
      <c r="A25" s="282" t="s">
        <v>66</v>
      </c>
      <c r="B25" s="468">
        <v>2749</v>
      </c>
      <c r="C25" s="317">
        <v>2337</v>
      </c>
      <c r="D25" s="202">
        <v>63</v>
      </c>
      <c r="E25" s="202">
        <v>185</v>
      </c>
      <c r="F25" s="202">
        <v>15</v>
      </c>
      <c r="G25" s="319">
        <v>149</v>
      </c>
      <c r="H25" s="470">
        <v>1198</v>
      </c>
      <c r="I25" s="321">
        <v>509</v>
      </c>
      <c r="J25" s="195">
        <v>45</v>
      </c>
      <c r="K25" s="195">
        <v>357</v>
      </c>
      <c r="L25" s="195" t="s">
        <v>164</v>
      </c>
      <c r="M25" s="323">
        <v>287</v>
      </c>
      <c r="N25" s="327">
        <f t="shared" ref="N25:N30" si="6">H25/B25*100</f>
        <v>43.579483448526737</v>
      </c>
      <c r="O25" s="325"/>
      <c r="P25" s="105">
        <f t="shared" si="5"/>
        <v>71.428571428571431</v>
      </c>
      <c r="Q25" s="105">
        <f t="shared" si="4"/>
        <v>192.97297297297297</v>
      </c>
      <c r="R25" s="105"/>
      <c r="S25" s="106"/>
    </row>
    <row r="26" spans="1:22" ht="20.100000000000001" customHeight="1">
      <c r="A26" s="282" t="s">
        <v>100</v>
      </c>
      <c r="B26" s="468">
        <v>10980</v>
      </c>
      <c r="C26" s="317">
        <v>4076</v>
      </c>
      <c r="D26" s="202">
        <v>3100</v>
      </c>
      <c r="E26" s="202">
        <v>2845</v>
      </c>
      <c r="F26" s="202">
        <v>391</v>
      </c>
      <c r="G26" s="319">
        <v>568</v>
      </c>
      <c r="H26" s="470">
        <v>11870</v>
      </c>
      <c r="I26" s="321">
        <v>6733</v>
      </c>
      <c r="J26" s="195">
        <v>2188</v>
      </c>
      <c r="K26" s="195">
        <v>2516</v>
      </c>
      <c r="L26" s="195">
        <v>129</v>
      </c>
      <c r="M26" s="323">
        <v>304</v>
      </c>
      <c r="N26" s="327">
        <f t="shared" si="6"/>
        <v>108.10564663023679</v>
      </c>
      <c r="O26" s="325">
        <f>I26/C26*100</f>
        <v>165.1864573110893</v>
      </c>
      <c r="P26" s="105">
        <f t="shared" si="5"/>
        <v>70.58064516129032</v>
      </c>
      <c r="Q26" s="105">
        <f t="shared" si="4"/>
        <v>88.435852372583483</v>
      </c>
      <c r="R26" s="105">
        <f t="shared" ref="R26:S30" si="7">L26/F26*100</f>
        <v>32.992327365728904</v>
      </c>
      <c r="S26" s="106">
        <f t="shared" si="7"/>
        <v>53.521126760563376</v>
      </c>
    </row>
    <row r="27" spans="1:22" ht="14.1">
      <c r="A27" s="282" t="s">
        <v>101</v>
      </c>
      <c r="B27" s="468">
        <v>19695</v>
      </c>
      <c r="C27" s="317">
        <v>7013</v>
      </c>
      <c r="D27" s="202">
        <v>6257</v>
      </c>
      <c r="E27" s="202">
        <v>5432</v>
      </c>
      <c r="F27" s="202">
        <v>331</v>
      </c>
      <c r="G27" s="319">
        <v>662</v>
      </c>
      <c r="H27" s="470">
        <v>18365</v>
      </c>
      <c r="I27" s="321">
        <v>4226</v>
      </c>
      <c r="J27" s="195">
        <v>7037</v>
      </c>
      <c r="K27" s="195">
        <v>6110</v>
      </c>
      <c r="L27" s="195">
        <v>613</v>
      </c>
      <c r="M27" s="323">
        <v>379</v>
      </c>
      <c r="N27" s="327">
        <f t="shared" si="6"/>
        <v>93.247017009393247</v>
      </c>
      <c r="O27" s="325">
        <f>I27/C27*100</f>
        <v>60.25951803792956</v>
      </c>
      <c r="P27" s="105">
        <f t="shared" si="5"/>
        <v>112.46603803739812</v>
      </c>
      <c r="Q27" s="105">
        <f t="shared" si="4"/>
        <v>112.48159057437408</v>
      </c>
      <c r="R27" s="105">
        <f t="shared" si="7"/>
        <v>185.1963746223565</v>
      </c>
      <c r="S27" s="106">
        <f t="shared" si="7"/>
        <v>57.250755287009056</v>
      </c>
    </row>
    <row r="28" spans="1:22" ht="20.100000000000001" customHeight="1">
      <c r="A28" s="282" t="s">
        <v>102</v>
      </c>
      <c r="B28" s="468">
        <v>36513</v>
      </c>
      <c r="C28" s="317">
        <v>19039</v>
      </c>
      <c r="D28" s="202">
        <v>2211</v>
      </c>
      <c r="E28" s="202">
        <v>13184</v>
      </c>
      <c r="F28" s="202">
        <v>1307</v>
      </c>
      <c r="G28" s="319">
        <v>772</v>
      </c>
      <c r="H28" s="470">
        <v>26606</v>
      </c>
      <c r="I28" s="321">
        <v>10738</v>
      </c>
      <c r="J28" s="195">
        <v>3727</v>
      </c>
      <c r="K28" s="195">
        <v>10420</v>
      </c>
      <c r="L28" s="195">
        <v>603</v>
      </c>
      <c r="M28" s="323">
        <v>1118</v>
      </c>
      <c r="N28" s="327">
        <f t="shared" si="6"/>
        <v>72.867197984279571</v>
      </c>
      <c r="O28" s="325">
        <f>I28/C28*100</f>
        <v>56.400021009506808</v>
      </c>
      <c r="P28" s="105">
        <f t="shared" si="5"/>
        <v>168.56625961103572</v>
      </c>
      <c r="Q28" s="105">
        <f t="shared" si="4"/>
        <v>79.035194174757279</v>
      </c>
      <c r="R28" s="105">
        <f t="shared" si="7"/>
        <v>46.136189747513392</v>
      </c>
      <c r="S28" s="106">
        <f t="shared" si="7"/>
        <v>144.81865284974094</v>
      </c>
    </row>
    <row r="29" spans="1:22" ht="20.100000000000001" customHeight="1" thickBot="1">
      <c r="A29" s="283" t="s">
        <v>70</v>
      </c>
      <c r="B29" s="469">
        <v>11217</v>
      </c>
      <c r="C29" s="318">
        <v>1896</v>
      </c>
      <c r="D29" s="203">
        <v>3334</v>
      </c>
      <c r="E29" s="203">
        <v>5437</v>
      </c>
      <c r="F29" s="203">
        <v>112</v>
      </c>
      <c r="G29" s="320">
        <v>438</v>
      </c>
      <c r="H29" s="471">
        <v>14960</v>
      </c>
      <c r="I29" s="322">
        <v>2437</v>
      </c>
      <c r="J29" s="196">
        <v>4783</v>
      </c>
      <c r="K29" s="196">
        <v>7313</v>
      </c>
      <c r="L29" s="196">
        <v>162</v>
      </c>
      <c r="M29" s="324">
        <v>265</v>
      </c>
      <c r="N29" s="328">
        <f t="shared" si="6"/>
        <v>133.36899349202105</v>
      </c>
      <c r="O29" s="326">
        <f>I29/C29*100</f>
        <v>128.53375527426161</v>
      </c>
      <c r="P29" s="107">
        <f t="shared" si="5"/>
        <v>143.46130773845232</v>
      </c>
      <c r="Q29" s="107">
        <f t="shared" si="4"/>
        <v>134.50432223652751</v>
      </c>
      <c r="R29" s="107">
        <f t="shared" si="7"/>
        <v>144.64285714285714</v>
      </c>
      <c r="S29" s="108">
        <f t="shared" si="7"/>
        <v>60.502283105022833</v>
      </c>
    </row>
    <row r="30" spans="1:22" s="36" customFormat="1" ht="20.100000000000001" customHeight="1" thickTop="1">
      <c r="A30" s="346" t="s">
        <v>71</v>
      </c>
      <c r="B30" s="347">
        <v>317758</v>
      </c>
      <c r="C30" s="348">
        <v>125590</v>
      </c>
      <c r="D30" s="348">
        <v>69206</v>
      </c>
      <c r="E30" s="348">
        <v>90133</v>
      </c>
      <c r="F30" s="348">
        <v>13770</v>
      </c>
      <c r="G30" s="349">
        <v>19059</v>
      </c>
      <c r="H30" s="672">
        <v>283797</v>
      </c>
      <c r="I30" s="350">
        <v>101080</v>
      </c>
      <c r="J30" s="350">
        <v>71350</v>
      </c>
      <c r="K30" s="350">
        <v>90634</v>
      </c>
      <c r="L30" s="350">
        <v>9173</v>
      </c>
      <c r="M30" s="351">
        <v>11560</v>
      </c>
      <c r="N30" s="673">
        <f t="shared" si="6"/>
        <v>89.312306849866886</v>
      </c>
      <c r="O30" s="352">
        <f>I30/C30*100</f>
        <v>80.484114977307115</v>
      </c>
      <c r="P30" s="352">
        <f t="shared" si="5"/>
        <v>103.09799728347254</v>
      </c>
      <c r="Q30" s="352">
        <f t="shared" si="4"/>
        <v>100.555845250907</v>
      </c>
      <c r="R30" s="352">
        <f t="shared" si="7"/>
        <v>66.615831517792301</v>
      </c>
      <c r="S30" s="353">
        <f t="shared" si="7"/>
        <v>60.653759378771191</v>
      </c>
    </row>
    <row r="31" spans="1:22" s="36" customFormat="1" ht="20.100000000000001" customHeight="1" thickBot="1">
      <c r="A31" s="503"/>
      <c r="B31" s="504"/>
      <c r="C31" s="504"/>
      <c r="D31" s="504"/>
      <c r="E31" s="504"/>
      <c r="F31" s="504"/>
      <c r="G31" s="504"/>
      <c r="H31" s="505"/>
      <c r="I31" s="505"/>
      <c r="J31" s="505"/>
      <c r="K31" s="505"/>
      <c r="L31" s="505"/>
      <c r="M31" s="505"/>
      <c r="N31" s="506"/>
      <c r="O31" s="506"/>
      <c r="P31" s="506"/>
      <c r="Q31" s="506"/>
      <c r="R31" s="506"/>
      <c r="S31" s="506"/>
    </row>
    <row r="32" spans="1:22" s="2" customFormat="1" ht="12.75" customHeight="1">
      <c r="A32" s="354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6"/>
      <c r="R32" s="355"/>
      <c r="S32" s="355"/>
      <c r="T32" s="355"/>
      <c r="U32" s="355"/>
      <c r="V32" s="357"/>
    </row>
    <row r="33" spans="1:22" s="2" customFormat="1" ht="18.600000000000001" customHeight="1">
      <c r="A33" s="358" t="s">
        <v>138</v>
      </c>
      <c r="B33" s="305"/>
      <c r="C33" s="359"/>
      <c r="D33" s="359"/>
      <c r="E33" s="359"/>
      <c r="F33" s="359"/>
      <c r="G33" s="713" t="s">
        <v>139</v>
      </c>
      <c r="H33" s="713"/>
      <c r="I33" s="359" t="s">
        <v>94</v>
      </c>
      <c r="J33" s="359"/>
      <c r="K33" s="359"/>
      <c r="M33" s="453">
        <v>15055</v>
      </c>
      <c r="N33" s="37"/>
      <c r="O33" s="56"/>
      <c r="P33" s="37"/>
      <c r="Q33" s="37"/>
      <c r="R33" s="37"/>
      <c r="S33" s="37"/>
      <c r="T33" s="37"/>
      <c r="U33" s="37"/>
      <c r="V33" s="341"/>
    </row>
    <row r="34" spans="1:22" s="2" customFormat="1" ht="19.2" customHeight="1">
      <c r="A34" s="340" t="s">
        <v>95</v>
      </c>
      <c r="B34" s="305"/>
      <c r="C34" s="359"/>
      <c r="D34" s="359"/>
      <c r="E34" s="359"/>
      <c r="F34" s="359"/>
      <c r="G34" s="337"/>
      <c r="H34" s="360"/>
      <c r="I34" s="359" t="s">
        <v>96</v>
      </c>
      <c r="J34" s="359"/>
      <c r="K34" s="359"/>
      <c r="M34" s="453">
        <v>19491</v>
      </c>
      <c r="N34" s="37"/>
      <c r="O34" s="37"/>
      <c r="P34" s="37"/>
      <c r="Q34" s="37"/>
      <c r="R34" s="37"/>
      <c r="S34" s="37"/>
      <c r="T34" s="37"/>
      <c r="U34" s="37"/>
      <c r="V34" s="341"/>
    </row>
    <row r="35" spans="1:22" s="2" customFormat="1" ht="15">
      <c r="A35" s="340"/>
      <c r="B35" s="337"/>
      <c r="C35" s="359"/>
      <c r="D35" s="359"/>
      <c r="E35" s="35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41"/>
    </row>
    <row r="36" spans="1:22" s="2" customFormat="1" ht="15.3" thickBot="1">
      <c r="A36" s="361" t="s">
        <v>191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5"/>
    </row>
    <row r="37" spans="1:22" s="2" customFormat="1" ht="19.5" customHeight="1">
      <c r="Q37" s="8"/>
    </row>
    <row r="38" spans="1:22" ht="20.100000000000001" customHeight="1">
      <c r="A38" s="2"/>
      <c r="B38" s="2"/>
      <c r="C38" s="2"/>
      <c r="D38" s="2"/>
      <c r="E38" s="2"/>
    </row>
    <row r="39" spans="1:22" ht="20.100000000000001" customHeight="1"/>
  </sheetData>
  <mergeCells count="1">
    <mergeCell ref="G33:H33"/>
  </mergeCells>
  <phoneticPr fontId="0" type="noConversion"/>
  <printOptions horizontalCentered="1"/>
  <pageMargins left="0.19685039370078741" right="0.19685039370078741" top="0.78740157480314965" bottom="0.39370078740157483" header="0.9055118110236221" footer="0.31496062992125984"/>
  <pageSetup paperSize="9" scale="82" orientation="landscape" horizontalDpi="4294967292" verticalDpi="300" r:id="rId1"/>
  <headerFooter alignWithMargins="0">
    <oddFooter>&amp;L&amp;F/&amp;A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6"/>
  <sheetViews>
    <sheetView zoomScale="80" zoomScaleNormal="80" workbookViewId="0">
      <pane xSplit="1" ySplit="12" topLeftCell="B19" activePane="bottomRight" state="frozen"/>
      <selection pane="topRight" activeCell="B1" sqref="B1"/>
      <selection pane="bottomLeft" activeCell="A10" sqref="A10"/>
      <selection pane="bottomRight" activeCell="B12" sqref="B12:G12"/>
    </sheetView>
  </sheetViews>
  <sheetFormatPr baseColWidth="10" defaultColWidth="11.44140625" defaultRowHeight="12.3"/>
  <cols>
    <col min="1" max="1" width="21" style="1" customWidth="1"/>
    <col min="2" max="2" width="9.6640625" style="1" customWidth="1"/>
    <col min="3" max="3" width="10.6640625" style="1" customWidth="1"/>
    <col min="4" max="4" width="10.88671875" style="1" customWidth="1"/>
    <col min="5" max="8" width="9.6640625" style="1" customWidth="1"/>
    <col min="9" max="9" width="9.88671875" style="1" customWidth="1"/>
    <col min="10" max="10" width="11" style="1" customWidth="1"/>
    <col min="11" max="13" width="9.6640625" style="1" customWidth="1"/>
    <col min="14" max="16384" width="11.44140625" style="1"/>
  </cols>
  <sheetData>
    <row r="1" spans="1:19" ht="17.7">
      <c r="A1" s="26" t="s">
        <v>73</v>
      </c>
    </row>
    <row r="2" spans="1:19" ht="17.7">
      <c r="A2" s="26"/>
    </row>
    <row r="3" spans="1:19" ht="18" thickBot="1">
      <c r="A3" s="26"/>
    </row>
    <row r="4" spans="1:19" s="4" customFormat="1" ht="16.8" thickTop="1">
      <c r="A4" s="38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0"/>
      <c r="O4" s="30"/>
      <c r="P4" s="30"/>
      <c r="Q4" s="30"/>
      <c r="R4" s="30"/>
      <c r="S4" s="31"/>
    </row>
    <row r="5" spans="1:19" s="3" customFormat="1" ht="16.2">
      <c r="A5" s="40" t="s">
        <v>53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2"/>
      <c r="O5" s="32"/>
      <c r="P5" s="32"/>
      <c r="Q5" s="32"/>
      <c r="R5" s="32"/>
      <c r="S5" s="33"/>
    </row>
    <row r="6" spans="1:19" s="3" customFormat="1" ht="16.8" thickBot="1">
      <c r="A6" s="435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34"/>
      <c r="O6" s="34"/>
      <c r="P6" s="34"/>
      <c r="Q6" s="34"/>
      <c r="R6" s="34"/>
      <c r="S6" s="35"/>
    </row>
    <row r="7" spans="1:19" s="36" customFormat="1" ht="26.25" customHeight="1" thickTop="1">
      <c r="A7" s="44"/>
      <c r="B7" s="204"/>
      <c r="C7" s="205" t="s">
        <v>1</v>
      </c>
      <c r="D7" s="206"/>
      <c r="E7" s="207" t="s">
        <v>25</v>
      </c>
      <c r="F7" s="208"/>
      <c r="G7" s="209"/>
      <c r="H7" s="183"/>
      <c r="I7" s="184" t="s">
        <v>1</v>
      </c>
      <c r="J7" s="185"/>
      <c r="K7" s="186" t="s">
        <v>25</v>
      </c>
      <c r="L7" s="187"/>
      <c r="M7" s="188"/>
      <c r="N7" s="92"/>
      <c r="O7" s="84" t="s">
        <v>1</v>
      </c>
      <c r="P7" s="93"/>
      <c r="Q7" s="94" t="s">
        <v>25</v>
      </c>
      <c r="R7" s="95"/>
      <c r="S7" s="87"/>
    </row>
    <row r="8" spans="1:19" s="36" customFormat="1" ht="15" customHeight="1">
      <c r="A8" s="45"/>
      <c r="B8" s="210"/>
      <c r="C8" s="211"/>
      <c r="D8" s="201" t="s">
        <v>5</v>
      </c>
      <c r="E8" s="211"/>
      <c r="F8" s="201"/>
      <c r="G8" s="118"/>
      <c r="H8" s="121"/>
      <c r="I8" s="189"/>
      <c r="J8" s="190" t="s">
        <v>5</v>
      </c>
      <c r="K8" s="189"/>
      <c r="L8" s="190"/>
      <c r="M8" s="123"/>
      <c r="N8" s="96"/>
      <c r="O8" s="88"/>
      <c r="P8" s="89" t="s">
        <v>5</v>
      </c>
      <c r="Q8" s="88"/>
      <c r="R8" s="89"/>
      <c r="S8" s="90"/>
    </row>
    <row r="9" spans="1:19" s="36" customFormat="1" ht="15" customHeight="1">
      <c r="A9" s="45"/>
      <c r="B9" s="204" t="s">
        <v>3</v>
      </c>
      <c r="C9" s="201" t="s">
        <v>26</v>
      </c>
      <c r="D9" s="201" t="s">
        <v>27</v>
      </c>
      <c r="E9" s="201"/>
      <c r="F9" s="201"/>
      <c r="G9" s="118"/>
      <c r="H9" s="183" t="s">
        <v>3</v>
      </c>
      <c r="I9" s="190" t="s">
        <v>26</v>
      </c>
      <c r="J9" s="190" t="s">
        <v>27</v>
      </c>
      <c r="K9" s="190"/>
      <c r="L9" s="190"/>
      <c r="M9" s="123"/>
      <c r="N9" s="92" t="s">
        <v>3</v>
      </c>
      <c r="O9" s="89" t="s">
        <v>26</v>
      </c>
      <c r="P9" s="89" t="s">
        <v>27</v>
      </c>
      <c r="Q9" s="89"/>
      <c r="R9" s="89"/>
      <c r="S9" s="90"/>
    </row>
    <row r="10" spans="1:19" s="36" customFormat="1" ht="15" customHeight="1">
      <c r="A10" s="46" t="s">
        <v>11</v>
      </c>
      <c r="B10" s="204" t="s">
        <v>6</v>
      </c>
      <c r="C10" s="201" t="s">
        <v>28</v>
      </c>
      <c r="D10" s="201" t="s">
        <v>29</v>
      </c>
      <c r="E10" s="201" t="s">
        <v>30</v>
      </c>
      <c r="F10" s="201" t="s">
        <v>15</v>
      </c>
      <c r="G10" s="118" t="s">
        <v>16</v>
      </c>
      <c r="H10" s="183" t="s">
        <v>6</v>
      </c>
      <c r="I10" s="190" t="s">
        <v>28</v>
      </c>
      <c r="J10" s="190" t="s">
        <v>29</v>
      </c>
      <c r="K10" s="190" t="s">
        <v>30</v>
      </c>
      <c r="L10" s="190" t="s">
        <v>15</v>
      </c>
      <c r="M10" s="123" t="s">
        <v>16</v>
      </c>
      <c r="N10" s="92" t="s">
        <v>6</v>
      </c>
      <c r="O10" s="89" t="s">
        <v>28</v>
      </c>
      <c r="P10" s="89" t="s">
        <v>29</v>
      </c>
      <c r="Q10" s="89" t="s">
        <v>30</v>
      </c>
      <c r="R10" s="89" t="s">
        <v>15</v>
      </c>
      <c r="S10" s="90" t="s">
        <v>16</v>
      </c>
    </row>
    <row r="11" spans="1:19" s="36" customFormat="1" ht="15" customHeight="1">
      <c r="A11" s="45"/>
      <c r="B11" s="204"/>
      <c r="C11" s="201" t="s">
        <v>31</v>
      </c>
      <c r="D11" s="117" t="s">
        <v>32</v>
      </c>
      <c r="E11" s="201" t="s">
        <v>20</v>
      </c>
      <c r="F11" s="201" t="s">
        <v>20</v>
      </c>
      <c r="G11" s="118" t="s">
        <v>20</v>
      </c>
      <c r="H11" s="183"/>
      <c r="I11" s="190" t="s">
        <v>31</v>
      </c>
      <c r="J11" s="122" t="s">
        <v>32</v>
      </c>
      <c r="K11" s="190" t="s">
        <v>20</v>
      </c>
      <c r="L11" s="190" t="s">
        <v>20</v>
      </c>
      <c r="M11" s="123" t="s">
        <v>20</v>
      </c>
      <c r="N11" s="92"/>
      <c r="O11" s="89" t="s">
        <v>31</v>
      </c>
      <c r="P11" s="91" t="s">
        <v>32</v>
      </c>
      <c r="Q11" s="89" t="s">
        <v>20</v>
      </c>
      <c r="R11" s="89" t="s">
        <v>20</v>
      </c>
      <c r="S11" s="90" t="s">
        <v>20</v>
      </c>
    </row>
    <row r="12" spans="1:19" s="26" customFormat="1" ht="29.4" customHeight="1" thickBot="1">
      <c r="A12" s="306"/>
      <c r="B12" s="714" t="s">
        <v>188</v>
      </c>
      <c r="C12" s="715"/>
      <c r="D12" s="715"/>
      <c r="E12" s="715"/>
      <c r="F12" s="715"/>
      <c r="G12" s="716"/>
      <c r="H12" s="717" t="s">
        <v>192</v>
      </c>
      <c r="I12" s="718"/>
      <c r="J12" s="718"/>
      <c r="K12" s="718"/>
      <c r="L12" s="718"/>
      <c r="M12" s="719"/>
      <c r="N12" s="720" t="s">
        <v>87</v>
      </c>
      <c r="O12" s="721"/>
      <c r="P12" s="721"/>
      <c r="Q12" s="721"/>
      <c r="R12" s="721"/>
      <c r="S12" s="722"/>
    </row>
    <row r="13" spans="1:19" ht="14.4" thickTop="1">
      <c r="A13" s="281" t="s">
        <v>154</v>
      </c>
      <c r="B13" s="464">
        <v>7641</v>
      </c>
      <c r="C13" s="461">
        <v>73</v>
      </c>
      <c r="D13" s="145">
        <v>118</v>
      </c>
      <c r="E13" s="145">
        <v>478</v>
      </c>
      <c r="F13" s="145">
        <v>3947</v>
      </c>
      <c r="G13" s="269">
        <v>3025</v>
      </c>
      <c r="H13" s="275">
        <v>4994</v>
      </c>
      <c r="I13" s="272">
        <v>137</v>
      </c>
      <c r="J13" s="179">
        <v>96</v>
      </c>
      <c r="K13" s="179">
        <v>424</v>
      </c>
      <c r="L13" s="179">
        <v>3833</v>
      </c>
      <c r="M13" s="179">
        <v>504</v>
      </c>
      <c r="N13" s="112">
        <f t="shared" ref="N13:S14" si="0">H13/B13*100</f>
        <v>65.357937442743093</v>
      </c>
      <c r="O13" s="112">
        <f t="shared" si="0"/>
        <v>187.67123287671234</v>
      </c>
      <c r="P13" s="112">
        <f t="shared" si="0"/>
        <v>81.355932203389841</v>
      </c>
      <c r="Q13" s="112">
        <f t="shared" si="0"/>
        <v>88.70292887029288</v>
      </c>
      <c r="R13" s="112">
        <f t="shared" si="0"/>
        <v>97.111730428173288</v>
      </c>
      <c r="S13" s="113">
        <f t="shared" si="0"/>
        <v>16.66115702479339</v>
      </c>
    </row>
    <row r="14" spans="1:19" ht="14.1">
      <c r="A14" s="282" t="s">
        <v>103</v>
      </c>
      <c r="B14" s="465">
        <v>11133</v>
      </c>
      <c r="C14" s="462">
        <v>141</v>
      </c>
      <c r="D14" s="146">
        <v>208</v>
      </c>
      <c r="E14" s="146">
        <v>853</v>
      </c>
      <c r="F14" s="146">
        <v>5715</v>
      </c>
      <c r="G14" s="270">
        <v>4216</v>
      </c>
      <c r="H14" s="276">
        <v>6793</v>
      </c>
      <c r="I14" s="273">
        <v>26</v>
      </c>
      <c r="J14" s="180">
        <v>1092</v>
      </c>
      <c r="K14" s="180">
        <v>545</v>
      </c>
      <c r="L14" s="180">
        <v>1984</v>
      </c>
      <c r="M14" s="180">
        <v>3146</v>
      </c>
      <c r="N14" s="105">
        <f t="shared" si="0"/>
        <v>61.016796910087123</v>
      </c>
      <c r="O14" s="105">
        <f t="shared" si="0"/>
        <v>18.439716312056735</v>
      </c>
      <c r="P14" s="105">
        <f t="shared" si="0"/>
        <v>525</v>
      </c>
      <c r="Q14" s="105">
        <f t="shared" si="0"/>
        <v>63.892145369284883</v>
      </c>
      <c r="R14" s="105">
        <f t="shared" si="0"/>
        <v>34.715660542432197</v>
      </c>
      <c r="S14" s="106">
        <f t="shared" si="0"/>
        <v>74.62049335863378</v>
      </c>
    </row>
    <row r="15" spans="1:19" ht="14.1">
      <c r="A15" s="282" t="s">
        <v>104</v>
      </c>
      <c r="B15" s="465">
        <v>1</v>
      </c>
      <c r="C15" s="462" t="s">
        <v>164</v>
      </c>
      <c r="D15" s="146" t="s">
        <v>164</v>
      </c>
      <c r="E15" s="146" t="s">
        <v>164</v>
      </c>
      <c r="F15" s="146" t="s">
        <v>164</v>
      </c>
      <c r="G15" s="270">
        <v>1</v>
      </c>
      <c r="H15" s="276">
        <v>1</v>
      </c>
      <c r="I15" s="273" t="s">
        <v>164</v>
      </c>
      <c r="J15" s="180" t="s">
        <v>164</v>
      </c>
      <c r="K15" s="180" t="s">
        <v>164</v>
      </c>
      <c r="L15" s="180" t="s">
        <v>164</v>
      </c>
      <c r="M15" s="180">
        <v>1</v>
      </c>
      <c r="N15" s="105">
        <f>H15/B15*100</f>
        <v>100</v>
      </c>
      <c r="O15" s="105"/>
      <c r="P15" s="105"/>
      <c r="Q15" s="105" t="e">
        <f t="shared" ref="Q15:Q27" si="1">K15/E15*100</f>
        <v>#VALUE!</v>
      </c>
      <c r="R15" s="105"/>
      <c r="S15" s="106">
        <f t="shared" ref="S15:S27" si="2">M15/G15*100</f>
        <v>100</v>
      </c>
    </row>
    <row r="16" spans="1:19" ht="14.1">
      <c r="A16" s="282" t="s">
        <v>105</v>
      </c>
      <c r="B16" s="465">
        <v>798</v>
      </c>
      <c r="C16" s="462">
        <v>44</v>
      </c>
      <c r="D16" s="146">
        <v>1</v>
      </c>
      <c r="E16" s="146">
        <v>139</v>
      </c>
      <c r="F16" s="146">
        <v>464</v>
      </c>
      <c r="G16" s="270">
        <v>150</v>
      </c>
      <c r="H16" s="276">
        <v>601</v>
      </c>
      <c r="I16" s="273" t="s">
        <v>164</v>
      </c>
      <c r="J16" s="180" t="s">
        <v>164</v>
      </c>
      <c r="K16" s="180">
        <v>110</v>
      </c>
      <c r="L16" s="180">
        <v>267</v>
      </c>
      <c r="M16" s="180">
        <v>224</v>
      </c>
      <c r="N16" s="105">
        <f t="shared" ref="N16:N29" si="3">H16/B16*100</f>
        <v>75.313283208020053</v>
      </c>
      <c r="O16" s="105" t="e">
        <f t="shared" ref="O16:O27" si="4">I16/C16*100</f>
        <v>#VALUE!</v>
      </c>
      <c r="P16" s="105"/>
      <c r="Q16" s="105">
        <f t="shared" si="1"/>
        <v>79.136690647482013</v>
      </c>
      <c r="R16" s="105">
        <f t="shared" ref="R16:R27" si="5">L16/F16*100</f>
        <v>57.543103448275865</v>
      </c>
      <c r="S16" s="106">
        <f t="shared" si="2"/>
        <v>149.33333333333334</v>
      </c>
    </row>
    <row r="17" spans="1:20" ht="14.1">
      <c r="A17" s="282" t="s">
        <v>106</v>
      </c>
      <c r="B17" s="465">
        <v>0</v>
      </c>
      <c r="C17" s="462">
        <v>0</v>
      </c>
      <c r="D17" s="146">
        <v>0</v>
      </c>
      <c r="E17" s="146">
        <v>0</v>
      </c>
      <c r="F17" s="146">
        <v>0</v>
      </c>
      <c r="G17" s="270">
        <v>0</v>
      </c>
      <c r="H17" s="276">
        <v>0</v>
      </c>
      <c r="I17" s="273">
        <v>0</v>
      </c>
      <c r="J17" s="180">
        <v>0</v>
      </c>
      <c r="K17" s="180">
        <v>0</v>
      </c>
      <c r="L17" s="180">
        <v>0</v>
      </c>
      <c r="M17" s="180">
        <v>0</v>
      </c>
      <c r="N17" s="105" t="e">
        <f t="shared" si="3"/>
        <v>#DIV/0!</v>
      </c>
      <c r="O17" s="105"/>
      <c r="P17" s="105"/>
      <c r="Q17" s="105"/>
      <c r="R17" s="105"/>
      <c r="S17" s="106" t="e">
        <f t="shared" si="2"/>
        <v>#DIV/0!</v>
      </c>
    </row>
    <row r="18" spans="1:20" ht="14.1">
      <c r="A18" s="282" t="s">
        <v>98</v>
      </c>
      <c r="B18" s="465">
        <v>170</v>
      </c>
      <c r="C18" s="462" t="s">
        <v>164</v>
      </c>
      <c r="D18" s="146" t="s">
        <v>164</v>
      </c>
      <c r="E18" s="146" t="s">
        <v>164</v>
      </c>
      <c r="F18" s="146">
        <v>169</v>
      </c>
      <c r="G18" s="270">
        <v>1</v>
      </c>
      <c r="H18" s="276">
        <v>2</v>
      </c>
      <c r="I18" s="273" t="s">
        <v>164</v>
      </c>
      <c r="J18" s="180" t="s">
        <v>164</v>
      </c>
      <c r="K18" s="180" t="s">
        <v>164</v>
      </c>
      <c r="L18" s="180" t="s">
        <v>164</v>
      </c>
      <c r="M18" s="180">
        <v>2</v>
      </c>
      <c r="N18" s="105">
        <f t="shared" si="3"/>
        <v>1.1764705882352942</v>
      </c>
      <c r="O18" s="105"/>
      <c r="P18" s="105"/>
      <c r="Q18" s="105" t="e">
        <f t="shared" si="1"/>
        <v>#VALUE!</v>
      </c>
      <c r="R18" s="105"/>
      <c r="S18" s="106">
        <f t="shared" si="2"/>
        <v>200</v>
      </c>
    </row>
    <row r="19" spans="1:20" ht="14.1">
      <c r="A19" s="282" t="s">
        <v>107</v>
      </c>
      <c r="B19" s="465">
        <v>1238</v>
      </c>
      <c r="C19" s="462">
        <v>17</v>
      </c>
      <c r="D19" s="146">
        <v>18</v>
      </c>
      <c r="E19" s="146">
        <v>34</v>
      </c>
      <c r="F19" s="146">
        <v>215</v>
      </c>
      <c r="G19" s="270">
        <v>954</v>
      </c>
      <c r="H19" s="276">
        <v>426</v>
      </c>
      <c r="I19" s="273" t="s">
        <v>164</v>
      </c>
      <c r="J19" s="180">
        <v>4</v>
      </c>
      <c r="K19" s="180">
        <v>34</v>
      </c>
      <c r="L19" s="180">
        <v>80</v>
      </c>
      <c r="M19" s="180">
        <v>308</v>
      </c>
      <c r="N19" s="105">
        <f t="shared" si="3"/>
        <v>34.41033925686591</v>
      </c>
      <c r="O19" s="105" t="e">
        <f t="shared" si="4"/>
        <v>#VALUE!</v>
      </c>
      <c r="P19" s="105">
        <f t="shared" ref="P19:P27" si="6">J19/D19*100</f>
        <v>22.222222222222221</v>
      </c>
      <c r="Q19" s="105">
        <f t="shared" si="1"/>
        <v>100</v>
      </c>
      <c r="R19" s="105">
        <f t="shared" si="5"/>
        <v>37.209302325581397</v>
      </c>
      <c r="S19" s="106">
        <f t="shared" si="2"/>
        <v>32.285115303983233</v>
      </c>
    </row>
    <row r="20" spans="1:20" ht="14.1">
      <c r="A20" s="282" t="s">
        <v>156</v>
      </c>
      <c r="B20" s="465">
        <v>3893</v>
      </c>
      <c r="C20" s="462">
        <v>240</v>
      </c>
      <c r="D20" s="146" t="s">
        <v>164</v>
      </c>
      <c r="E20" s="146">
        <v>105</v>
      </c>
      <c r="F20" s="146">
        <v>2469</v>
      </c>
      <c r="G20" s="270">
        <v>1079</v>
      </c>
      <c r="H20" s="276">
        <v>886</v>
      </c>
      <c r="I20" s="273">
        <v>90</v>
      </c>
      <c r="J20" s="180" t="s">
        <v>164</v>
      </c>
      <c r="K20" s="180">
        <v>425</v>
      </c>
      <c r="L20" s="180">
        <v>328</v>
      </c>
      <c r="M20" s="180">
        <v>43</v>
      </c>
      <c r="N20" s="105">
        <f t="shared" si="3"/>
        <v>22.758797842281016</v>
      </c>
      <c r="O20" s="105">
        <f t="shared" si="4"/>
        <v>37.5</v>
      </c>
      <c r="P20" s="105"/>
      <c r="Q20" s="105">
        <f t="shared" si="1"/>
        <v>404.76190476190476</v>
      </c>
      <c r="R20" s="105">
        <f t="shared" si="5"/>
        <v>13.284730660186311</v>
      </c>
      <c r="S20" s="106">
        <f t="shared" si="2"/>
        <v>3.9851714550509731</v>
      </c>
    </row>
    <row r="21" spans="1:20" ht="14.1">
      <c r="A21" s="282" t="s">
        <v>23</v>
      </c>
      <c r="B21" s="465">
        <v>9231</v>
      </c>
      <c r="C21" s="462">
        <v>986</v>
      </c>
      <c r="D21" s="146">
        <v>138</v>
      </c>
      <c r="E21" s="146">
        <v>1221</v>
      </c>
      <c r="F21" s="146">
        <v>5992</v>
      </c>
      <c r="G21" s="270">
        <v>894</v>
      </c>
      <c r="H21" s="276">
        <v>3305</v>
      </c>
      <c r="I21" s="273">
        <v>1</v>
      </c>
      <c r="J21" s="180">
        <v>139</v>
      </c>
      <c r="K21" s="180">
        <v>508</v>
      </c>
      <c r="L21" s="180">
        <v>2023</v>
      </c>
      <c r="M21" s="180">
        <v>634</v>
      </c>
      <c r="N21" s="105">
        <f t="shared" si="3"/>
        <v>35.803271584877045</v>
      </c>
      <c r="O21" s="105">
        <f t="shared" si="4"/>
        <v>0.10141987829614604</v>
      </c>
      <c r="P21" s="105">
        <f t="shared" si="6"/>
        <v>100.72463768115942</v>
      </c>
      <c r="Q21" s="105">
        <f t="shared" si="1"/>
        <v>41.605241605241602</v>
      </c>
      <c r="R21" s="105">
        <f t="shared" si="5"/>
        <v>33.761682242990652</v>
      </c>
      <c r="S21" s="106">
        <f t="shared" si="2"/>
        <v>70.917225950783006</v>
      </c>
    </row>
    <row r="22" spans="1:20" ht="14.1">
      <c r="A22" s="282" t="s">
        <v>155</v>
      </c>
      <c r="B22" s="465">
        <v>3135</v>
      </c>
      <c r="C22" s="462">
        <v>1</v>
      </c>
      <c r="D22" s="146">
        <v>21</v>
      </c>
      <c r="E22" s="146">
        <v>118</v>
      </c>
      <c r="F22" s="146">
        <v>1896</v>
      </c>
      <c r="G22" s="270">
        <v>1099</v>
      </c>
      <c r="H22" s="276">
        <v>7065</v>
      </c>
      <c r="I22" s="273">
        <v>14</v>
      </c>
      <c r="J22" s="180">
        <v>15</v>
      </c>
      <c r="K22" s="180">
        <v>56</v>
      </c>
      <c r="L22" s="180">
        <v>6245</v>
      </c>
      <c r="M22" s="180">
        <v>735</v>
      </c>
      <c r="N22" s="105">
        <f t="shared" si="3"/>
        <v>225.35885167464116</v>
      </c>
      <c r="O22" s="105">
        <f t="shared" si="4"/>
        <v>1400</v>
      </c>
      <c r="P22" s="105">
        <f t="shared" si="6"/>
        <v>71.428571428571431</v>
      </c>
      <c r="Q22" s="105">
        <f t="shared" si="1"/>
        <v>47.457627118644069</v>
      </c>
      <c r="R22" s="105">
        <f t="shared" si="5"/>
        <v>329.3776371308017</v>
      </c>
      <c r="S22" s="106">
        <f t="shared" si="2"/>
        <v>66.878980891719735</v>
      </c>
    </row>
    <row r="23" spans="1:20" ht="14.1">
      <c r="A23" s="282" t="s">
        <v>110</v>
      </c>
      <c r="B23" s="465">
        <v>1454</v>
      </c>
      <c r="C23" s="462">
        <v>14</v>
      </c>
      <c r="D23" s="146">
        <v>14</v>
      </c>
      <c r="E23" s="146">
        <v>95</v>
      </c>
      <c r="F23" s="146">
        <v>255</v>
      </c>
      <c r="G23" s="270">
        <v>1076</v>
      </c>
      <c r="H23" s="276">
        <v>1034</v>
      </c>
      <c r="I23" s="273">
        <v>18</v>
      </c>
      <c r="J23" s="180">
        <v>5</v>
      </c>
      <c r="K23" s="180">
        <v>33</v>
      </c>
      <c r="L23" s="180">
        <v>527</v>
      </c>
      <c r="M23" s="180">
        <v>451</v>
      </c>
      <c r="N23" s="105">
        <f t="shared" si="3"/>
        <v>71.11416781292985</v>
      </c>
      <c r="O23" s="105">
        <f t="shared" si="4"/>
        <v>128.57142857142858</v>
      </c>
      <c r="P23" s="105">
        <f t="shared" si="6"/>
        <v>35.714285714285715</v>
      </c>
      <c r="Q23" s="105">
        <f t="shared" si="1"/>
        <v>34.736842105263158</v>
      </c>
      <c r="R23" s="105">
        <f t="shared" si="5"/>
        <v>206.66666666666669</v>
      </c>
      <c r="S23" s="106">
        <f t="shared" si="2"/>
        <v>41.914498141263941</v>
      </c>
    </row>
    <row r="24" spans="1:20" ht="14.1">
      <c r="A24" s="282" t="s">
        <v>111</v>
      </c>
      <c r="B24" s="465">
        <v>173</v>
      </c>
      <c r="C24" s="462" t="s">
        <v>164</v>
      </c>
      <c r="D24" s="146" t="s">
        <v>164</v>
      </c>
      <c r="E24" s="146">
        <v>7</v>
      </c>
      <c r="F24" s="146">
        <v>36</v>
      </c>
      <c r="G24" s="270">
        <v>130</v>
      </c>
      <c r="H24" s="276">
        <v>270</v>
      </c>
      <c r="I24" s="273" t="s">
        <v>164</v>
      </c>
      <c r="J24" s="180" t="s">
        <v>164</v>
      </c>
      <c r="K24" s="180" t="s">
        <v>164</v>
      </c>
      <c r="L24" s="180" t="s">
        <v>164</v>
      </c>
      <c r="M24" s="180">
        <v>270</v>
      </c>
      <c r="N24" s="105">
        <f t="shared" si="3"/>
        <v>156.06936416184971</v>
      </c>
      <c r="O24" s="105"/>
      <c r="P24" s="105" t="e">
        <f t="shared" si="6"/>
        <v>#VALUE!</v>
      </c>
      <c r="Q24" s="105" t="e">
        <f t="shared" si="1"/>
        <v>#VALUE!</v>
      </c>
      <c r="R24" s="105"/>
      <c r="S24" s="106"/>
    </row>
    <row r="25" spans="1:20" ht="14.1">
      <c r="A25" s="282" t="s">
        <v>100</v>
      </c>
      <c r="B25" s="465">
        <v>1443</v>
      </c>
      <c r="C25" s="462">
        <v>158</v>
      </c>
      <c r="D25" s="146">
        <v>8</v>
      </c>
      <c r="E25" s="146">
        <v>34</v>
      </c>
      <c r="F25" s="146">
        <v>676</v>
      </c>
      <c r="G25" s="270">
        <v>567</v>
      </c>
      <c r="H25" s="276">
        <v>574</v>
      </c>
      <c r="I25" s="273">
        <v>36</v>
      </c>
      <c r="J25" s="180">
        <v>31</v>
      </c>
      <c r="K25" s="180">
        <v>22</v>
      </c>
      <c r="L25" s="180">
        <v>195</v>
      </c>
      <c r="M25" s="180">
        <v>290</v>
      </c>
      <c r="N25" s="105">
        <f t="shared" si="3"/>
        <v>39.778239778239779</v>
      </c>
      <c r="O25" s="105">
        <f t="shared" si="4"/>
        <v>22.784810126582279</v>
      </c>
      <c r="P25" s="105">
        <f t="shared" si="6"/>
        <v>387.5</v>
      </c>
      <c r="Q25" s="105">
        <f t="shared" si="1"/>
        <v>64.705882352941174</v>
      </c>
      <c r="R25" s="105">
        <f t="shared" si="5"/>
        <v>28.846153846153843</v>
      </c>
      <c r="S25" s="106">
        <f t="shared" si="2"/>
        <v>51.14638447971781</v>
      </c>
    </row>
    <row r="26" spans="1:20" ht="14.1">
      <c r="A26" s="282" t="s">
        <v>101</v>
      </c>
      <c r="B26" s="465">
        <v>2020</v>
      </c>
      <c r="C26" s="462">
        <v>618</v>
      </c>
      <c r="D26" s="146">
        <v>1</v>
      </c>
      <c r="E26" s="146">
        <v>123</v>
      </c>
      <c r="F26" s="146">
        <v>680</v>
      </c>
      <c r="G26" s="270">
        <v>598</v>
      </c>
      <c r="H26" s="276">
        <v>1460</v>
      </c>
      <c r="I26" s="273">
        <v>33</v>
      </c>
      <c r="J26" s="180">
        <v>10</v>
      </c>
      <c r="K26" s="180">
        <v>88</v>
      </c>
      <c r="L26" s="180">
        <v>1072</v>
      </c>
      <c r="M26" s="180">
        <v>257</v>
      </c>
      <c r="N26" s="105">
        <f t="shared" si="3"/>
        <v>72.277227722772281</v>
      </c>
      <c r="O26" s="105">
        <f t="shared" si="4"/>
        <v>5.3398058252427179</v>
      </c>
      <c r="P26" s="105"/>
      <c r="Q26" s="105">
        <f t="shared" si="1"/>
        <v>71.544715447154474</v>
      </c>
      <c r="R26" s="105">
        <f t="shared" si="5"/>
        <v>157.64705882352942</v>
      </c>
      <c r="S26" s="106">
        <f t="shared" si="2"/>
        <v>42.976588628762542</v>
      </c>
    </row>
    <row r="27" spans="1:20" ht="14.1">
      <c r="A27" s="282" t="s">
        <v>114</v>
      </c>
      <c r="B27" s="465">
        <v>3884</v>
      </c>
      <c r="C27" s="462">
        <v>176</v>
      </c>
      <c r="D27" s="146">
        <v>24</v>
      </c>
      <c r="E27" s="146">
        <v>600</v>
      </c>
      <c r="F27" s="146">
        <v>2437</v>
      </c>
      <c r="G27" s="270">
        <v>647</v>
      </c>
      <c r="H27" s="276">
        <v>1870</v>
      </c>
      <c r="I27" s="273">
        <v>146</v>
      </c>
      <c r="J27" s="180">
        <v>70</v>
      </c>
      <c r="K27" s="180">
        <v>308</v>
      </c>
      <c r="L27" s="180">
        <v>669</v>
      </c>
      <c r="M27" s="180">
        <v>677</v>
      </c>
      <c r="N27" s="105">
        <f t="shared" si="3"/>
        <v>48.146240988671472</v>
      </c>
      <c r="O27" s="105">
        <f t="shared" si="4"/>
        <v>82.954545454545453</v>
      </c>
      <c r="P27" s="105">
        <f t="shared" si="6"/>
        <v>291.66666666666663</v>
      </c>
      <c r="Q27" s="105">
        <f t="shared" si="1"/>
        <v>51.333333333333329</v>
      </c>
      <c r="R27" s="105">
        <f t="shared" si="5"/>
        <v>27.451784981534672</v>
      </c>
      <c r="S27" s="106">
        <f t="shared" si="2"/>
        <v>104.63678516228747</v>
      </c>
    </row>
    <row r="28" spans="1:20" ht="14.4" thickBot="1">
      <c r="A28" s="283" t="s">
        <v>112</v>
      </c>
      <c r="B28" s="466">
        <v>855</v>
      </c>
      <c r="C28" s="463">
        <v>176</v>
      </c>
      <c r="D28" s="147">
        <v>1</v>
      </c>
      <c r="E28" s="147">
        <v>20</v>
      </c>
      <c r="F28" s="147">
        <v>221</v>
      </c>
      <c r="G28" s="271">
        <v>437</v>
      </c>
      <c r="H28" s="277">
        <v>642</v>
      </c>
      <c r="I28" s="274" t="s">
        <v>164</v>
      </c>
      <c r="J28" s="181">
        <v>7</v>
      </c>
      <c r="K28" s="181">
        <v>43</v>
      </c>
      <c r="L28" s="181">
        <v>369</v>
      </c>
      <c r="M28" s="181">
        <v>223</v>
      </c>
      <c r="N28" s="107">
        <f t="shared" si="3"/>
        <v>75.087719298245617</v>
      </c>
      <c r="O28" s="107" t="e">
        <f>I28/C28*100</f>
        <v>#VALUE!</v>
      </c>
      <c r="P28" s="107"/>
      <c r="Q28" s="107">
        <f t="shared" ref="Q28:S29" si="7">K28/E28*100</f>
        <v>215</v>
      </c>
      <c r="R28" s="107">
        <f t="shared" si="7"/>
        <v>166.96832579185522</v>
      </c>
      <c r="S28" s="108">
        <f t="shared" si="7"/>
        <v>51.029748283752866</v>
      </c>
    </row>
    <row r="29" spans="1:20" s="36" customFormat="1" ht="15.6" thickTop="1" thickBot="1">
      <c r="A29" s="460" t="s">
        <v>113</v>
      </c>
      <c r="B29" s="467">
        <v>47069</v>
      </c>
      <c r="C29" s="148">
        <v>2644</v>
      </c>
      <c r="D29" s="148">
        <v>552</v>
      </c>
      <c r="E29" s="148">
        <v>3827</v>
      </c>
      <c r="F29" s="148">
        <v>25172</v>
      </c>
      <c r="G29" s="148">
        <v>14874</v>
      </c>
      <c r="H29" s="668">
        <v>29923</v>
      </c>
      <c r="I29" s="182">
        <v>501</v>
      </c>
      <c r="J29" s="182">
        <v>1469</v>
      </c>
      <c r="K29" s="182">
        <v>2596</v>
      </c>
      <c r="L29" s="182">
        <v>17592</v>
      </c>
      <c r="M29" s="191">
        <v>7765</v>
      </c>
      <c r="N29" s="667">
        <f t="shared" si="3"/>
        <v>63.572627419320568</v>
      </c>
      <c r="O29" s="97">
        <f>I29/C29*100</f>
        <v>18.948562783661117</v>
      </c>
      <c r="P29" s="97">
        <f>J29/D29*100</f>
        <v>266.12318840579712</v>
      </c>
      <c r="Q29" s="97">
        <f t="shared" si="7"/>
        <v>67.833812385680687</v>
      </c>
      <c r="R29" s="97">
        <f t="shared" si="7"/>
        <v>69.88717622755442</v>
      </c>
      <c r="S29" s="98">
        <f t="shared" si="7"/>
        <v>52.205190264891755</v>
      </c>
    </row>
    <row r="30" spans="1:20" s="36" customFormat="1" ht="15.6" thickTop="1" thickBot="1">
      <c r="A30" s="496"/>
      <c r="B30" s="497"/>
      <c r="C30" s="498"/>
      <c r="D30" s="498"/>
      <c r="E30" s="498"/>
      <c r="F30" s="498"/>
      <c r="G30" s="498"/>
      <c r="H30" s="499"/>
      <c r="I30" s="500"/>
      <c r="J30" s="500"/>
      <c r="K30" s="500"/>
      <c r="L30" s="500"/>
      <c r="M30" s="500"/>
      <c r="N30" s="501"/>
      <c r="O30" s="501"/>
      <c r="P30" s="501"/>
      <c r="Q30" s="501"/>
      <c r="R30" s="501"/>
      <c r="S30" s="502"/>
    </row>
    <row r="31" spans="1:20" s="2" customFormat="1" ht="12.75" customHeight="1" thickTop="1">
      <c r="A31" s="249"/>
      <c r="B31" s="37"/>
      <c r="C31" s="27"/>
      <c r="D31" s="27"/>
      <c r="E31" s="27"/>
      <c r="F31" s="27"/>
      <c r="G31" s="27"/>
      <c r="H31" s="3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20" s="2" customFormat="1" ht="17.399999999999999" customHeight="1">
      <c r="A32" s="304" t="s">
        <v>128</v>
      </c>
      <c r="B32" s="305"/>
      <c r="C32" s="250"/>
      <c r="D32" s="37"/>
      <c r="E32" s="37"/>
      <c r="F32" s="48"/>
      <c r="G32" s="37"/>
      <c r="H32" s="37"/>
      <c r="O32" s="37"/>
      <c r="P32" s="37"/>
      <c r="Q32" s="37"/>
      <c r="R32" s="37"/>
      <c r="S32" s="37"/>
      <c r="T32" s="37"/>
    </row>
    <row r="33" spans="1:20" s="2" customFormat="1" ht="18.600000000000001" customHeight="1" thickBot="1">
      <c r="A33" s="304" t="s">
        <v>33</v>
      </c>
      <c r="B33" s="305"/>
      <c r="C33" s="250"/>
      <c r="D33" s="29"/>
      <c r="E33" s="29"/>
      <c r="F33" s="49"/>
      <c r="H33" s="723" t="s">
        <v>191</v>
      </c>
      <c r="I33" s="724"/>
      <c r="J33" s="724"/>
      <c r="K33" s="724"/>
      <c r="L33" s="724"/>
      <c r="M33" s="724"/>
      <c r="N33" s="725"/>
      <c r="O33" s="725"/>
      <c r="P33" s="37"/>
      <c r="Q33" s="37"/>
      <c r="R33" s="37"/>
      <c r="S33" s="37"/>
      <c r="T33" s="37"/>
    </row>
    <row r="34" spans="1:20" s="2" customFormat="1" ht="12.75" customHeight="1" thickTop="1">
      <c r="A34" s="304" t="s">
        <v>34</v>
      </c>
      <c r="B34" s="305"/>
      <c r="C34" s="250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20" s="2" customFormat="1" ht="20.25" customHeight="1">
      <c r="A35" s="304" t="s">
        <v>129</v>
      </c>
      <c r="B35" s="305"/>
      <c r="C35" s="250"/>
    </row>
    <row r="36" spans="1:20" s="2" customFormat="1">
      <c r="A36" s="1"/>
      <c r="B36" s="1"/>
      <c r="C36" s="1"/>
      <c r="D36" s="1"/>
      <c r="E36" s="1"/>
      <c r="F36" s="1"/>
    </row>
  </sheetData>
  <mergeCells count="4">
    <mergeCell ref="B12:G12"/>
    <mergeCell ref="H12:M12"/>
    <mergeCell ref="N12:S12"/>
    <mergeCell ref="H33:O33"/>
  </mergeCells>
  <phoneticPr fontId="0" type="noConversion"/>
  <printOptions horizontalCentered="1"/>
  <pageMargins left="0.23622047244094491" right="0.19685039370078741" top="0.98425196850393704" bottom="0.39370078740157483" header="0" footer="0.31496062992125984"/>
  <pageSetup paperSize="9" orientation="landscape" horizontalDpi="4294967292" verticalDpi="300" r:id="rId1"/>
  <headerFooter alignWithMargins="0">
    <oddFooter>&amp;L&amp;F/&amp;A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01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H11" sqref="B11:M11"/>
    </sheetView>
  </sheetViews>
  <sheetFormatPr baseColWidth="10" defaultColWidth="11.5546875" defaultRowHeight="12.3"/>
  <cols>
    <col min="1" max="1" width="31.6640625" style="1" customWidth="1"/>
    <col min="2" max="2" width="10.6640625" style="1" customWidth="1"/>
    <col min="3" max="3" width="10.33203125" style="1" bestFit="1" customWidth="1"/>
    <col min="4" max="4" width="11.88671875" style="1" bestFit="1" customWidth="1"/>
    <col min="5" max="5" width="9.109375" style="1" bestFit="1" customWidth="1"/>
    <col min="6" max="8" width="10.44140625" style="1" bestFit="1" customWidth="1"/>
    <col min="9" max="9" width="10.33203125" style="1" bestFit="1" customWidth="1"/>
    <col min="10" max="10" width="10.44140625" style="1" bestFit="1" customWidth="1"/>
    <col min="11" max="11" width="9.109375" style="1" bestFit="1" customWidth="1"/>
    <col min="12" max="13" width="10.44140625" style="1" bestFit="1" customWidth="1"/>
    <col min="14" max="14" width="8.33203125" style="1" bestFit="1" customWidth="1"/>
    <col min="15" max="16384" width="11.5546875" style="1"/>
  </cols>
  <sheetData>
    <row r="1" spans="1:19" ht="22.5">
      <c r="A1" s="68" t="s">
        <v>74</v>
      </c>
    </row>
    <row r="2" spans="1:19" ht="22.5">
      <c r="A2" s="68"/>
    </row>
    <row r="3" spans="1:19" ht="12.6" thickBot="1"/>
    <row r="4" spans="1:19" s="3" customFormat="1" ht="16.8" thickTop="1">
      <c r="A4" s="38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51"/>
      <c r="O4" s="51"/>
      <c r="P4" s="51"/>
      <c r="Q4" s="51"/>
      <c r="R4" s="51"/>
      <c r="S4" s="52"/>
    </row>
    <row r="5" spans="1:19" s="3" customFormat="1" ht="16.2">
      <c r="A5" s="40" t="s">
        <v>54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2"/>
      <c r="O5" s="32"/>
      <c r="P5" s="32"/>
      <c r="Q5" s="32"/>
      <c r="R5" s="32"/>
      <c r="S5" s="33"/>
    </row>
    <row r="6" spans="1:19" s="3" customFormat="1" ht="19.2" thickBot="1">
      <c r="B6" s="435" t="s">
        <v>157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34"/>
      <c r="O6" s="34"/>
      <c r="P6" s="34"/>
      <c r="Q6" s="34"/>
      <c r="R6" s="34"/>
      <c r="S6" s="35"/>
    </row>
    <row r="7" spans="1:19" ht="25.5" customHeight="1" thickTop="1">
      <c r="A7" s="53"/>
      <c r="B7" s="139"/>
      <c r="C7" s="140" t="s">
        <v>1</v>
      </c>
      <c r="D7" s="140"/>
      <c r="E7" s="140"/>
      <c r="F7" s="140" t="s">
        <v>25</v>
      </c>
      <c r="G7" s="141"/>
      <c r="H7" s="173"/>
      <c r="I7" s="174" t="s">
        <v>1</v>
      </c>
      <c r="J7" s="174"/>
      <c r="K7" s="174"/>
      <c r="L7" s="174" t="s">
        <v>25</v>
      </c>
      <c r="M7" s="175"/>
      <c r="N7" s="99"/>
      <c r="O7" s="100" t="s">
        <v>1</v>
      </c>
      <c r="P7" s="100"/>
      <c r="Q7" s="100"/>
      <c r="R7" s="100" t="s">
        <v>25</v>
      </c>
      <c r="S7" s="101"/>
    </row>
    <row r="8" spans="1:19" ht="15" customHeight="1">
      <c r="A8" s="54"/>
      <c r="B8" s="142" t="s">
        <v>3</v>
      </c>
      <c r="C8" s="143" t="s">
        <v>35</v>
      </c>
      <c r="D8" s="143" t="s">
        <v>36</v>
      </c>
      <c r="E8" s="143" t="s">
        <v>36</v>
      </c>
      <c r="F8" s="143" t="s">
        <v>30</v>
      </c>
      <c r="G8" s="144" t="s">
        <v>10</v>
      </c>
      <c r="H8" s="176" t="s">
        <v>3</v>
      </c>
      <c r="I8" s="177" t="s">
        <v>35</v>
      </c>
      <c r="J8" s="177" t="s">
        <v>36</v>
      </c>
      <c r="K8" s="177" t="s">
        <v>36</v>
      </c>
      <c r="L8" s="177" t="s">
        <v>30</v>
      </c>
      <c r="M8" s="178" t="s">
        <v>10</v>
      </c>
      <c r="N8" s="102" t="s">
        <v>3</v>
      </c>
      <c r="O8" s="103" t="s">
        <v>35</v>
      </c>
      <c r="P8" s="103" t="s">
        <v>36</v>
      </c>
      <c r="Q8" s="103" t="s">
        <v>36</v>
      </c>
      <c r="R8" s="103" t="s">
        <v>30</v>
      </c>
      <c r="S8" s="104" t="s">
        <v>10</v>
      </c>
    </row>
    <row r="9" spans="1:19" ht="15" customHeight="1">
      <c r="A9" s="55" t="s">
        <v>11</v>
      </c>
      <c r="B9" s="142" t="s">
        <v>6</v>
      </c>
      <c r="C9" s="143" t="s">
        <v>37</v>
      </c>
      <c r="D9" s="143" t="s">
        <v>38</v>
      </c>
      <c r="E9" s="143" t="s">
        <v>39</v>
      </c>
      <c r="F9" s="143" t="s">
        <v>20</v>
      </c>
      <c r="G9" s="144" t="s">
        <v>16</v>
      </c>
      <c r="H9" s="176" t="s">
        <v>6</v>
      </c>
      <c r="I9" s="177" t="s">
        <v>37</v>
      </c>
      <c r="J9" s="177" t="s">
        <v>38</v>
      </c>
      <c r="K9" s="177" t="s">
        <v>39</v>
      </c>
      <c r="L9" s="177" t="s">
        <v>20</v>
      </c>
      <c r="M9" s="178" t="s">
        <v>16</v>
      </c>
      <c r="N9" s="102" t="s">
        <v>6</v>
      </c>
      <c r="O9" s="103" t="s">
        <v>37</v>
      </c>
      <c r="P9" s="103" t="s">
        <v>38</v>
      </c>
      <c r="Q9" s="103" t="s">
        <v>39</v>
      </c>
      <c r="R9" s="103" t="s">
        <v>20</v>
      </c>
      <c r="S9" s="104" t="s">
        <v>16</v>
      </c>
    </row>
    <row r="10" spans="1:19" ht="15" customHeight="1" thickBot="1">
      <c r="A10" s="55"/>
      <c r="B10" s="142"/>
      <c r="C10" s="143"/>
      <c r="D10" s="143"/>
      <c r="E10" s="143"/>
      <c r="F10" s="143"/>
      <c r="G10" s="144" t="s">
        <v>20</v>
      </c>
      <c r="H10" s="176"/>
      <c r="I10" s="177"/>
      <c r="J10" s="177"/>
      <c r="K10" s="177"/>
      <c r="L10" s="177"/>
      <c r="M10" s="178" t="s">
        <v>20</v>
      </c>
      <c r="N10" s="102"/>
      <c r="O10" s="103"/>
      <c r="P10" s="103"/>
      <c r="Q10" s="103"/>
      <c r="R10" s="103"/>
      <c r="S10" s="104" t="s">
        <v>20</v>
      </c>
    </row>
    <row r="11" spans="1:19" s="36" customFormat="1" ht="15" customHeight="1" thickBot="1">
      <c r="A11" s="311"/>
      <c r="B11" s="726" t="s">
        <v>188</v>
      </c>
      <c r="C11" s="727"/>
      <c r="D11" s="727"/>
      <c r="E11" s="727"/>
      <c r="F11" s="727"/>
      <c r="G11" s="728"/>
      <c r="H11" s="729" t="s">
        <v>192</v>
      </c>
      <c r="I11" s="730"/>
      <c r="J11" s="730"/>
      <c r="K11" s="730"/>
      <c r="L11" s="730"/>
      <c r="M11" s="731"/>
      <c r="N11" s="732" t="s">
        <v>87</v>
      </c>
      <c r="O11" s="733"/>
      <c r="P11" s="733"/>
      <c r="Q11" s="733"/>
      <c r="R11" s="733"/>
      <c r="S11" s="734"/>
    </row>
    <row r="12" spans="1:19" ht="14.4" thickTop="1">
      <c r="A12" s="281" t="s">
        <v>97</v>
      </c>
      <c r="B12" s="423">
        <v>11547</v>
      </c>
      <c r="C12" s="424">
        <v>26</v>
      </c>
      <c r="D12" s="424">
        <v>6847</v>
      </c>
      <c r="E12" s="424">
        <v>414</v>
      </c>
      <c r="F12" s="424">
        <v>921</v>
      </c>
      <c r="G12" s="424">
        <v>3339</v>
      </c>
      <c r="H12" s="427">
        <v>5973</v>
      </c>
      <c r="I12" s="428">
        <v>25</v>
      </c>
      <c r="J12" s="428">
        <v>3641</v>
      </c>
      <c r="K12" s="428">
        <v>788</v>
      </c>
      <c r="L12" s="428">
        <v>786</v>
      </c>
      <c r="M12" s="428">
        <v>733</v>
      </c>
      <c r="N12" s="312">
        <f t="shared" ref="N12:S12" si="0">H12/B12*100</f>
        <v>51.727721486100286</v>
      </c>
      <c r="O12" s="312">
        <f t="shared" si="0"/>
        <v>96.15384615384616</v>
      </c>
      <c r="P12" s="312">
        <f t="shared" si="0"/>
        <v>53.176573681904479</v>
      </c>
      <c r="Q12" s="312">
        <f t="shared" si="0"/>
        <v>190.33816425120773</v>
      </c>
      <c r="R12" s="312">
        <f t="shared" si="0"/>
        <v>85.342019543973947</v>
      </c>
      <c r="S12" s="313">
        <f t="shared" si="0"/>
        <v>21.952680443246482</v>
      </c>
    </row>
    <row r="13" spans="1:19" ht="20.100000000000001" customHeight="1">
      <c r="A13" s="282" t="s">
        <v>103</v>
      </c>
      <c r="B13" s="423">
        <v>18521</v>
      </c>
      <c r="C13" s="424">
        <v>147</v>
      </c>
      <c r="D13" s="424">
        <v>10445</v>
      </c>
      <c r="E13" s="424">
        <v>886</v>
      </c>
      <c r="F13" s="424">
        <v>1971</v>
      </c>
      <c r="G13" s="424">
        <v>5072</v>
      </c>
      <c r="H13" s="427">
        <v>11997</v>
      </c>
      <c r="I13" s="428">
        <v>141</v>
      </c>
      <c r="J13" s="428">
        <v>6722</v>
      </c>
      <c r="K13" s="428">
        <v>781</v>
      </c>
      <c r="L13" s="428">
        <v>1051</v>
      </c>
      <c r="M13" s="428">
        <v>3302</v>
      </c>
      <c r="N13" s="105">
        <f t="shared" ref="N13:N28" si="1">H13/B13*100</f>
        <v>64.77512013390205</v>
      </c>
      <c r="O13" s="105">
        <f>I13/C13*100</f>
        <v>95.918367346938766</v>
      </c>
      <c r="P13" s="105">
        <f>J13/D13*100</f>
        <v>64.356151268549539</v>
      </c>
      <c r="Q13" s="105">
        <f>K13/E13*100</f>
        <v>88.148984198645593</v>
      </c>
      <c r="R13" s="105">
        <f>L13/F13*100</f>
        <v>53.323186199898529</v>
      </c>
      <c r="S13" s="106">
        <f>M13/G13*100</f>
        <v>65.102523659305987</v>
      </c>
    </row>
    <row r="14" spans="1:19" ht="20.100000000000001" customHeight="1">
      <c r="A14" s="282" t="s">
        <v>104</v>
      </c>
      <c r="B14" s="423">
        <v>288</v>
      </c>
      <c r="C14" s="424" t="s">
        <v>164</v>
      </c>
      <c r="D14" s="424">
        <v>287</v>
      </c>
      <c r="E14" s="424" t="s">
        <v>164</v>
      </c>
      <c r="F14" s="424" t="s">
        <v>164</v>
      </c>
      <c r="G14" s="424">
        <v>1</v>
      </c>
      <c r="H14" s="427">
        <v>59</v>
      </c>
      <c r="I14" s="428" t="s">
        <v>164</v>
      </c>
      <c r="J14" s="428">
        <v>58</v>
      </c>
      <c r="K14" s="428" t="s">
        <v>164</v>
      </c>
      <c r="L14" s="428" t="s">
        <v>164</v>
      </c>
      <c r="M14" s="428">
        <v>1</v>
      </c>
      <c r="N14" s="105">
        <f t="shared" si="1"/>
        <v>20.486111111111111</v>
      </c>
      <c r="O14" s="105"/>
      <c r="P14" s="105">
        <f t="shared" ref="P14:P25" si="2">J14/D14*100</f>
        <v>20.209059233449477</v>
      </c>
      <c r="Q14" s="105"/>
      <c r="R14" s="105" t="e">
        <f t="shared" ref="R14:R25" si="3">L14/F14*100</f>
        <v>#VALUE!</v>
      </c>
      <c r="S14" s="106">
        <f t="shared" ref="S14:S25" si="4">M14/G14*100</f>
        <v>100</v>
      </c>
    </row>
    <row r="15" spans="1:19" ht="20.100000000000001" customHeight="1">
      <c r="A15" s="282" t="s">
        <v>105</v>
      </c>
      <c r="B15" s="423">
        <v>3843</v>
      </c>
      <c r="C15" s="424">
        <v>14</v>
      </c>
      <c r="D15" s="424">
        <v>3302</v>
      </c>
      <c r="E15" s="424">
        <v>109</v>
      </c>
      <c r="F15" s="424">
        <v>246</v>
      </c>
      <c r="G15" s="424">
        <v>172</v>
      </c>
      <c r="H15" s="427">
        <v>1714</v>
      </c>
      <c r="I15" s="428">
        <v>9</v>
      </c>
      <c r="J15" s="428">
        <v>1214</v>
      </c>
      <c r="K15" s="428">
        <v>31</v>
      </c>
      <c r="L15" s="428">
        <v>192</v>
      </c>
      <c r="M15" s="428">
        <v>268</v>
      </c>
      <c r="N15" s="105">
        <f t="shared" si="1"/>
        <v>44.600572469424925</v>
      </c>
      <c r="O15" s="105">
        <f t="shared" ref="O15:O25" si="5">I15/C15*100</f>
        <v>64.285714285714292</v>
      </c>
      <c r="P15" s="105">
        <f t="shared" si="2"/>
        <v>36.76559660811629</v>
      </c>
      <c r="Q15" s="105">
        <f t="shared" ref="Q15:Q25" si="6">K15/E15*100</f>
        <v>28.440366972477065</v>
      </c>
      <c r="R15" s="105">
        <f t="shared" si="3"/>
        <v>78.048780487804876</v>
      </c>
      <c r="S15" s="106">
        <f t="shared" si="4"/>
        <v>155.81395348837211</v>
      </c>
    </row>
    <row r="16" spans="1:19" ht="20.100000000000001" customHeight="1">
      <c r="A16" s="282" t="s">
        <v>106</v>
      </c>
      <c r="B16" s="423">
        <v>0</v>
      </c>
      <c r="C16" s="424">
        <v>0</v>
      </c>
      <c r="D16" s="424">
        <v>0</v>
      </c>
      <c r="E16" s="424">
        <v>0</v>
      </c>
      <c r="F16" s="424">
        <v>0</v>
      </c>
      <c r="G16" s="424">
        <v>0</v>
      </c>
      <c r="H16" s="427">
        <v>0</v>
      </c>
      <c r="I16" s="428">
        <v>0</v>
      </c>
      <c r="J16" s="428">
        <v>0</v>
      </c>
      <c r="K16" s="428">
        <v>0</v>
      </c>
      <c r="L16" s="428">
        <v>0</v>
      </c>
      <c r="M16" s="428">
        <v>0</v>
      </c>
      <c r="N16" s="105" t="e">
        <f t="shared" si="1"/>
        <v>#DIV/0!</v>
      </c>
      <c r="O16" s="105"/>
      <c r="P16" s="105" t="e">
        <f t="shared" si="2"/>
        <v>#DIV/0!</v>
      </c>
      <c r="Q16" s="105"/>
      <c r="R16" s="105"/>
      <c r="S16" s="106" t="e">
        <f t="shared" si="4"/>
        <v>#DIV/0!</v>
      </c>
    </row>
    <row r="17" spans="1:19" ht="20.100000000000001" customHeight="1">
      <c r="A17" s="282" t="s">
        <v>98</v>
      </c>
      <c r="B17" s="423">
        <v>3545</v>
      </c>
      <c r="C17" s="424">
        <v>28</v>
      </c>
      <c r="D17" s="424">
        <v>3426</v>
      </c>
      <c r="E17" s="424">
        <v>90</v>
      </c>
      <c r="F17" s="424" t="s">
        <v>164</v>
      </c>
      <c r="G17" s="424">
        <v>1</v>
      </c>
      <c r="H17" s="427">
        <v>2623</v>
      </c>
      <c r="I17" s="428" t="s">
        <v>164</v>
      </c>
      <c r="J17" s="428">
        <v>2608</v>
      </c>
      <c r="K17" s="428">
        <v>13</v>
      </c>
      <c r="L17" s="428" t="s">
        <v>164</v>
      </c>
      <c r="M17" s="428">
        <v>2</v>
      </c>
      <c r="N17" s="105">
        <f t="shared" si="1"/>
        <v>73.991537376586749</v>
      </c>
      <c r="O17" s="105"/>
      <c r="P17" s="105"/>
      <c r="Q17" s="105"/>
      <c r="R17" s="105" t="e">
        <f t="shared" si="3"/>
        <v>#VALUE!</v>
      </c>
      <c r="S17" s="106">
        <f t="shared" si="4"/>
        <v>200</v>
      </c>
    </row>
    <row r="18" spans="1:19" ht="20.100000000000001" customHeight="1">
      <c r="A18" s="282" t="s">
        <v>107</v>
      </c>
      <c r="B18" s="423">
        <v>8401</v>
      </c>
      <c r="C18" s="424" t="s">
        <v>164</v>
      </c>
      <c r="D18" s="424">
        <v>7320</v>
      </c>
      <c r="E18" s="424">
        <v>58</v>
      </c>
      <c r="F18" s="424">
        <v>51</v>
      </c>
      <c r="G18" s="424">
        <v>972</v>
      </c>
      <c r="H18" s="427">
        <v>4597</v>
      </c>
      <c r="I18" s="428" t="s">
        <v>164</v>
      </c>
      <c r="J18" s="428">
        <v>4132</v>
      </c>
      <c r="K18" s="428">
        <v>61</v>
      </c>
      <c r="L18" s="428">
        <v>67</v>
      </c>
      <c r="M18" s="428">
        <v>337</v>
      </c>
      <c r="N18" s="105">
        <f t="shared" si="1"/>
        <v>54.719676229020351</v>
      </c>
      <c r="O18" s="105" t="e">
        <f t="shared" si="5"/>
        <v>#VALUE!</v>
      </c>
      <c r="P18" s="105">
        <f t="shared" si="2"/>
        <v>56.448087431693992</v>
      </c>
      <c r="Q18" s="105">
        <f t="shared" si="6"/>
        <v>105.17241379310344</v>
      </c>
      <c r="R18" s="105">
        <f t="shared" si="3"/>
        <v>131.37254901960785</v>
      </c>
      <c r="S18" s="106">
        <f t="shared" si="4"/>
        <v>34.670781893004119</v>
      </c>
    </row>
    <row r="19" spans="1:19" ht="14.1">
      <c r="A19" s="282" t="s">
        <v>108</v>
      </c>
      <c r="B19" s="423">
        <v>9312</v>
      </c>
      <c r="C19" s="424">
        <v>14</v>
      </c>
      <c r="D19" s="424">
        <v>7648</v>
      </c>
      <c r="E19" s="424">
        <v>386</v>
      </c>
      <c r="F19" s="424">
        <v>105</v>
      </c>
      <c r="G19" s="424">
        <v>1159</v>
      </c>
      <c r="H19" s="427">
        <v>7638</v>
      </c>
      <c r="I19" s="428">
        <v>87</v>
      </c>
      <c r="J19" s="428">
        <v>6900</v>
      </c>
      <c r="K19" s="428">
        <v>2</v>
      </c>
      <c r="L19" s="428">
        <v>561</v>
      </c>
      <c r="M19" s="428">
        <v>88</v>
      </c>
      <c r="N19" s="105">
        <f t="shared" si="1"/>
        <v>82.023195876288653</v>
      </c>
      <c r="O19" s="105">
        <f t="shared" si="5"/>
        <v>621.42857142857144</v>
      </c>
      <c r="P19" s="105">
        <f t="shared" si="2"/>
        <v>90.219665271966534</v>
      </c>
      <c r="Q19" s="105">
        <f t="shared" si="6"/>
        <v>0.5181347150259068</v>
      </c>
      <c r="R19" s="105">
        <f t="shared" si="3"/>
        <v>534.28571428571422</v>
      </c>
      <c r="S19" s="106">
        <f t="shared" si="4"/>
        <v>7.5927523727351165</v>
      </c>
    </row>
    <row r="20" spans="1:19" ht="20.100000000000001" customHeight="1">
      <c r="A20" s="282" t="s">
        <v>23</v>
      </c>
      <c r="B20" s="423">
        <v>34376</v>
      </c>
      <c r="C20" s="424">
        <v>12</v>
      </c>
      <c r="D20" s="424">
        <v>27723</v>
      </c>
      <c r="E20" s="424">
        <v>2315</v>
      </c>
      <c r="F20" s="424">
        <v>2928</v>
      </c>
      <c r="G20" s="424">
        <v>1398</v>
      </c>
      <c r="H20" s="427">
        <v>30441</v>
      </c>
      <c r="I20" s="428">
        <v>307</v>
      </c>
      <c r="J20" s="428">
        <v>24230</v>
      </c>
      <c r="K20" s="428">
        <v>3675</v>
      </c>
      <c r="L20" s="428">
        <v>1064</v>
      </c>
      <c r="M20" s="428">
        <v>1165</v>
      </c>
      <c r="N20" s="105">
        <f t="shared" si="1"/>
        <v>88.553060274610189</v>
      </c>
      <c r="O20" s="105">
        <f t="shared" si="5"/>
        <v>2558.333333333333</v>
      </c>
      <c r="P20" s="105">
        <f t="shared" si="2"/>
        <v>87.400353497096276</v>
      </c>
      <c r="Q20" s="105">
        <f t="shared" si="6"/>
        <v>158.7473002159827</v>
      </c>
      <c r="R20" s="105">
        <f t="shared" si="3"/>
        <v>36.338797814207652</v>
      </c>
      <c r="S20" s="106">
        <f t="shared" si="4"/>
        <v>83.333333333333343</v>
      </c>
    </row>
    <row r="21" spans="1:19" ht="14.1">
      <c r="A21" s="282" t="s">
        <v>109</v>
      </c>
      <c r="B21" s="423">
        <v>17665</v>
      </c>
      <c r="C21" s="424">
        <v>30</v>
      </c>
      <c r="D21" s="424">
        <v>15282</v>
      </c>
      <c r="E21" s="424">
        <v>863</v>
      </c>
      <c r="F21" s="424">
        <v>217</v>
      </c>
      <c r="G21" s="424">
        <v>1273</v>
      </c>
      <c r="H21" s="427">
        <v>9110</v>
      </c>
      <c r="I21" s="428">
        <v>278</v>
      </c>
      <c r="J21" s="428">
        <v>6708</v>
      </c>
      <c r="K21" s="428">
        <v>1095</v>
      </c>
      <c r="L21" s="428">
        <v>60</v>
      </c>
      <c r="M21" s="428">
        <v>969</v>
      </c>
      <c r="N21" s="105">
        <f t="shared" si="1"/>
        <v>51.570902915369373</v>
      </c>
      <c r="O21" s="105">
        <f t="shared" si="5"/>
        <v>926.66666666666674</v>
      </c>
      <c r="P21" s="105">
        <f t="shared" si="2"/>
        <v>43.894778170396542</v>
      </c>
      <c r="Q21" s="105">
        <f t="shared" si="6"/>
        <v>126.88296639629199</v>
      </c>
      <c r="R21" s="105">
        <f t="shared" si="3"/>
        <v>27.649769585253459</v>
      </c>
      <c r="S21" s="106">
        <f t="shared" si="4"/>
        <v>76.119402985074629</v>
      </c>
    </row>
    <row r="22" spans="1:19" ht="14.1">
      <c r="A22" s="282" t="s">
        <v>110</v>
      </c>
      <c r="B22" s="423">
        <v>3594</v>
      </c>
      <c r="C22" s="424" t="s">
        <v>164</v>
      </c>
      <c r="D22" s="424">
        <v>1239</v>
      </c>
      <c r="E22" s="424">
        <v>573</v>
      </c>
      <c r="F22" s="424">
        <v>174</v>
      </c>
      <c r="G22" s="424">
        <v>1608</v>
      </c>
      <c r="H22" s="427">
        <v>2856</v>
      </c>
      <c r="I22" s="428">
        <v>7</v>
      </c>
      <c r="J22" s="428">
        <v>1470</v>
      </c>
      <c r="K22" s="428">
        <v>614</v>
      </c>
      <c r="L22" s="428">
        <v>64</v>
      </c>
      <c r="M22" s="428">
        <v>701</v>
      </c>
      <c r="N22" s="105">
        <f t="shared" si="1"/>
        <v>79.465776293823041</v>
      </c>
      <c r="O22" s="105" t="e">
        <f t="shared" si="5"/>
        <v>#VALUE!</v>
      </c>
      <c r="P22" s="105">
        <f t="shared" si="2"/>
        <v>118.64406779661016</v>
      </c>
      <c r="Q22" s="105">
        <f t="shared" si="6"/>
        <v>107.15532286212914</v>
      </c>
      <c r="R22" s="105">
        <f t="shared" si="3"/>
        <v>36.781609195402297</v>
      </c>
      <c r="S22" s="106">
        <f t="shared" si="4"/>
        <v>43.594527363184078</v>
      </c>
    </row>
    <row r="23" spans="1:19" ht="20.100000000000001" customHeight="1">
      <c r="A23" s="282" t="s">
        <v>111</v>
      </c>
      <c r="B23" s="423">
        <v>140</v>
      </c>
      <c r="C23" s="424" t="s">
        <v>164</v>
      </c>
      <c r="D23" s="424" t="s">
        <v>164</v>
      </c>
      <c r="E23" s="424" t="s">
        <v>164</v>
      </c>
      <c r="F23" s="424">
        <v>10</v>
      </c>
      <c r="G23" s="424">
        <v>130</v>
      </c>
      <c r="H23" s="427">
        <v>270</v>
      </c>
      <c r="I23" s="428" t="s">
        <v>164</v>
      </c>
      <c r="J23" s="428" t="s">
        <v>164</v>
      </c>
      <c r="K23" s="428" t="s">
        <v>164</v>
      </c>
      <c r="L23" s="428" t="s">
        <v>164</v>
      </c>
      <c r="M23" s="428">
        <v>270</v>
      </c>
      <c r="N23" s="105">
        <f t="shared" si="1"/>
        <v>192.85714285714286</v>
      </c>
      <c r="O23" s="105" t="e">
        <f t="shared" si="5"/>
        <v>#VALUE!</v>
      </c>
      <c r="P23" s="105" t="e">
        <f t="shared" si="2"/>
        <v>#VALUE!</v>
      </c>
      <c r="Q23" s="105" t="e">
        <f t="shared" si="6"/>
        <v>#VALUE!</v>
      </c>
      <c r="R23" s="105" t="e">
        <f t="shared" si="3"/>
        <v>#VALUE!</v>
      </c>
      <c r="S23" s="106"/>
    </row>
    <row r="24" spans="1:19" ht="20.100000000000001" customHeight="1">
      <c r="A24" s="282" t="s">
        <v>100</v>
      </c>
      <c r="B24" s="423">
        <v>1774</v>
      </c>
      <c r="C24" s="424" t="s">
        <v>164</v>
      </c>
      <c r="D24" s="424">
        <v>1115</v>
      </c>
      <c r="E24" s="424">
        <v>36</v>
      </c>
      <c r="F24" s="424">
        <v>57</v>
      </c>
      <c r="G24" s="424">
        <v>566</v>
      </c>
      <c r="H24" s="427">
        <v>669</v>
      </c>
      <c r="I24" s="428">
        <v>2</v>
      </c>
      <c r="J24" s="428">
        <v>301</v>
      </c>
      <c r="K24" s="428">
        <v>17</v>
      </c>
      <c r="L24" s="428">
        <v>39</v>
      </c>
      <c r="M24" s="428">
        <v>310</v>
      </c>
      <c r="N24" s="105">
        <f t="shared" si="1"/>
        <v>37.711386696730557</v>
      </c>
      <c r="O24" s="105"/>
      <c r="P24" s="105">
        <f t="shared" si="2"/>
        <v>26.995515695067262</v>
      </c>
      <c r="Q24" s="105">
        <f t="shared" si="6"/>
        <v>47.222222222222221</v>
      </c>
      <c r="R24" s="105">
        <f t="shared" si="3"/>
        <v>68.421052631578945</v>
      </c>
      <c r="S24" s="106">
        <f t="shared" si="4"/>
        <v>54.770318021201412</v>
      </c>
    </row>
    <row r="25" spans="1:19" ht="20.100000000000001" customHeight="1">
      <c r="A25" s="282" t="s">
        <v>101</v>
      </c>
      <c r="B25" s="423">
        <v>6288</v>
      </c>
      <c r="C25" s="424">
        <v>2</v>
      </c>
      <c r="D25" s="424">
        <v>5165</v>
      </c>
      <c r="E25" s="424">
        <v>296</v>
      </c>
      <c r="F25" s="424">
        <v>201</v>
      </c>
      <c r="G25" s="424">
        <v>624</v>
      </c>
      <c r="H25" s="427">
        <v>1634</v>
      </c>
      <c r="I25" s="428" t="s">
        <v>164</v>
      </c>
      <c r="J25" s="428">
        <v>1186</v>
      </c>
      <c r="K25" s="428" t="s">
        <v>164</v>
      </c>
      <c r="L25" s="428">
        <v>109</v>
      </c>
      <c r="M25" s="428">
        <v>339</v>
      </c>
      <c r="N25" s="105">
        <f t="shared" si="1"/>
        <v>25.986005089058523</v>
      </c>
      <c r="O25" s="105" t="e">
        <f t="shared" si="5"/>
        <v>#VALUE!</v>
      </c>
      <c r="P25" s="105">
        <f t="shared" si="2"/>
        <v>22.962245885769601</v>
      </c>
      <c r="Q25" s="105" t="e">
        <f t="shared" si="6"/>
        <v>#VALUE!</v>
      </c>
      <c r="R25" s="105">
        <f t="shared" si="3"/>
        <v>54.228855721393032</v>
      </c>
      <c r="S25" s="106">
        <f t="shared" si="4"/>
        <v>54.326923076923073</v>
      </c>
    </row>
    <row r="26" spans="1:19" ht="14.1">
      <c r="A26" s="282" t="s">
        <v>114</v>
      </c>
      <c r="B26" s="423">
        <v>13941</v>
      </c>
      <c r="C26" s="424">
        <v>127</v>
      </c>
      <c r="D26" s="424">
        <v>10721</v>
      </c>
      <c r="E26" s="424">
        <v>44</v>
      </c>
      <c r="F26" s="424">
        <v>2182</v>
      </c>
      <c r="G26" s="424">
        <v>867</v>
      </c>
      <c r="H26" s="427">
        <v>12380</v>
      </c>
      <c r="I26" s="428">
        <v>488</v>
      </c>
      <c r="J26" s="428">
        <v>10358</v>
      </c>
      <c r="K26" s="428">
        <v>53</v>
      </c>
      <c r="L26" s="428">
        <v>413</v>
      </c>
      <c r="M26" s="428">
        <v>1068</v>
      </c>
      <c r="N26" s="105">
        <f t="shared" si="1"/>
        <v>88.802811849939033</v>
      </c>
      <c r="O26" s="105">
        <f>I26/C26*100</f>
        <v>384.25196850393701</v>
      </c>
      <c r="P26" s="105">
        <f>J26/D26*100</f>
        <v>96.614121816994682</v>
      </c>
      <c r="Q26" s="105">
        <f>K26/E26*100</f>
        <v>120.45454545454545</v>
      </c>
      <c r="R26" s="105">
        <f>L26/F26*100</f>
        <v>18.927589367552706</v>
      </c>
      <c r="S26" s="106">
        <f>M26/G26*100</f>
        <v>123.1833910034602</v>
      </c>
    </row>
    <row r="27" spans="1:19" ht="20.100000000000001" customHeight="1" thickBot="1">
      <c r="A27" s="310" t="s">
        <v>112</v>
      </c>
      <c r="B27" s="423">
        <v>643</v>
      </c>
      <c r="C27" s="424" t="s">
        <v>164</v>
      </c>
      <c r="D27" s="424">
        <v>184</v>
      </c>
      <c r="E27" s="424">
        <v>7</v>
      </c>
      <c r="F27" s="424">
        <v>28</v>
      </c>
      <c r="G27" s="424">
        <v>424</v>
      </c>
      <c r="H27" s="427">
        <v>586</v>
      </c>
      <c r="I27" s="428" t="s">
        <v>164</v>
      </c>
      <c r="J27" s="428">
        <v>305</v>
      </c>
      <c r="K27" s="428" t="s">
        <v>164</v>
      </c>
      <c r="L27" s="428">
        <v>31</v>
      </c>
      <c r="M27" s="428">
        <v>250</v>
      </c>
      <c r="N27" s="308">
        <f t="shared" si="1"/>
        <v>91.135303265940905</v>
      </c>
      <c r="O27" s="308"/>
      <c r="P27" s="308">
        <f t="shared" ref="O27:S28" si="7">J27/D27*100</f>
        <v>165.76086956521738</v>
      </c>
      <c r="Q27" s="308" t="e">
        <f t="shared" si="7"/>
        <v>#VALUE!</v>
      </c>
      <c r="R27" s="308"/>
      <c r="S27" s="309">
        <f t="shared" si="7"/>
        <v>58.962264150943398</v>
      </c>
    </row>
    <row r="28" spans="1:19" s="36" customFormat="1" ht="20.100000000000001" customHeight="1" thickBot="1">
      <c r="A28" s="314" t="s">
        <v>113</v>
      </c>
      <c r="B28" s="425">
        <v>133878</v>
      </c>
      <c r="C28" s="426">
        <v>400</v>
      </c>
      <c r="D28" s="426">
        <v>100704</v>
      </c>
      <c r="E28" s="426">
        <v>6077</v>
      </c>
      <c r="F28" s="426">
        <v>9091</v>
      </c>
      <c r="G28" s="426">
        <v>17606</v>
      </c>
      <c r="H28" s="495">
        <v>92547</v>
      </c>
      <c r="I28" s="429">
        <v>1344</v>
      </c>
      <c r="J28" s="429">
        <v>69833</v>
      </c>
      <c r="K28" s="429">
        <v>7130</v>
      </c>
      <c r="L28" s="429">
        <v>4437</v>
      </c>
      <c r="M28" s="430">
        <v>9803</v>
      </c>
      <c r="N28" s="669">
        <f t="shared" si="1"/>
        <v>69.127862680948326</v>
      </c>
      <c r="O28" s="315">
        <f t="shared" si="7"/>
        <v>336</v>
      </c>
      <c r="P28" s="315">
        <f t="shared" si="7"/>
        <v>69.344812519860184</v>
      </c>
      <c r="Q28" s="315">
        <f t="shared" si="7"/>
        <v>117.32762876419285</v>
      </c>
      <c r="R28" s="315">
        <f t="shared" si="7"/>
        <v>48.806511934880653</v>
      </c>
      <c r="S28" s="316">
        <f t="shared" si="7"/>
        <v>55.67988185845735</v>
      </c>
    </row>
    <row r="29" spans="1:19" s="36" customFormat="1" ht="20.100000000000001" customHeight="1" thickTop="1" thickBot="1">
      <c r="A29" s="314"/>
      <c r="B29" s="376"/>
      <c r="C29" s="376"/>
      <c r="D29" s="376"/>
      <c r="E29" s="376"/>
      <c r="F29" s="376"/>
      <c r="G29" s="377"/>
      <c r="H29" s="268"/>
      <c r="I29" s="268"/>
      <c r="J29" s="268"/>
      <c r="K29" s="268"/>
      <c r="L29" s="268"/>
      <c r="M29" s="268"/>
      <c r="N29" s="338"/>
      <c r="O29" s="338"/>
      <c r="P29" s="338"/>
      <c r="Q29" s="338"/>
      <c r="R29" s="338"/>
      <c r="S29" s="339"/>
    </row>
    <row r="30" spans="1:19" s="2" customFormat="1" ht="16.2" customHeight="1" thickTop="1" thickBot="1">
      <c r="A30" s="314" t="s">
        <v>136</v>
      </c>
      <c r="B30" s="376">
        <f t="shared" ref="B30:G30" si="8">B28/$B$28</f>
        <v>1</v>
      </c>
      <c r="C30" s="376">
        <f t="shared" si="8"/>
        <v>2.9877948580050492E-3</v>
      </c>
      <c r="D30" s="376">
        <f t="shared" si="8"/>
        <v>0.75220723345135121</v>
      </c>
      <c r="E30" s="376">
        <f t="shared" si="8"/>
        <v>4.5392073380241711E-2</v>
      </c>
      <c r="F30" s="376">
        <f t="shared" si="8"/>
        <v>6.7905107635309755E-2</v>
      </c>
      <c r="G30" s="377">
        <f t="shared" si="8"/>
        <v>0.13150779067509225</v>
      </c>
      <c r="H30" s="268">
        <f t="shared" ref="H30:M30" si="9">H28/$H$28</f>
        <v>1</v>
      </c>
      <c r="I30" s="268">
        <f t="shared" si="9"/>
        <v>1.4522350805536646E-2</v>
      </c>
      <c r="J30" s="268">
        <f t="shared" si="9"/>
        <v>0.7545679492582148</v>
      </c>
      <c r="K30" s="268">
        <f t="shared" si="9"/>
        <v>7.7041935449015095E-2</v>
      </c>
      <c r="L30" s="268">
        <f t="shared" si="9"/>
        <v>4.7943207235242633E-2</v>
      </c>
      <c r="M30" s="268">
        <f t="shared" si="9"/>
        <v>0.10592455725199088</v>
      </c>
      <c r="N30" s="50"/>
      <c r="O30" s="37"/>
      <c r="P30" s="37"/>
      <c r="Q30" s="37"/>
      <c r="R30" s="37"/>
      <c r="S30" s="341"/>
    </row>
    <row r="31" spans="1:19" s="2" customFormat="1" ht="15" customHeight="1">
      <c r="A31" s="340" t="s">
        <v>130</v>
      </c>
      <c r="B31" s="37"/>
      <c r="C31" s="37"/>
      <c r="L31" s="37"/>
      <c r="M31" s="37"/>
      <c r="N31" s="50"/>
      <c r="O31" s="37"/>
      <c r="P31" s="37"/>
      <c r="Q31" s="37"/>
      <c r="R31" s="37"/>
      <c r="S31" s="341"/>
    </row>
    <row r="32" spans="1:19" s="2" customFormat="1" ht="19.95" customHeight="1" thickBot="1">
      <c r="A32" s="340" t="s">
        <v>131</v>
      </c>
      <c r="B32" s="37"/>
      <c r="C32" s="37"/>
      <c r="D32" s="735" t="s">
        <v>191</v>
      </c>
      <c r="E32" s="736"/>
      <c r="F32" s="736"/>
      <c r="G32" s="736"/>
      <c r="H32" s="736"/>
      <c r="I32" s="736"/>
      <c r="J32" s="737"/>
      <c r="K32" s="737"/>
      <c r="L32" s="37"/>
      <c r="M32" s="37"/>
      <c r="N32" s="344"/>
      <c r="O32" s="343"/>
      <c r="P32" s="343"/>
      <c r="Q32" s="343"/>
      <c r="R32" s="343"/>
      <c r="S32" s="345"/>
    </row>
    <row r="33" spans="1:14" s="2" customFormat="1" ht="12.75" customHeight="1" thickBot="1">
      <c r="A33" s="342" t="s">
        <v>132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9"/>
    </row>
    <row r="34" spans="1:14" s="2" customFormat="1" ht="20.100000000000001" customHeight="1">
      <c r="N34" s="9"/>
    </row>
    <row r="35" spans="1:1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</row>
    <row r="36" spans="1:14" ht="20.100000000000001" customHeight="1">
      <c r="N36" s="7"/>
    </row>
    <row r="37" spans="1:14" ht="20.100000000000001" customHeight="1">
      <c r="N37" s="7"/>
    </row>
    <row r="38" spans="1:14" ht="20.100000000000001" customHeight="1">
      <c r="N38" s="7"/>
    </row>
    <row r="39" spans="1:14" ht="20.100000000000001" customHeight="1">
      <c r="N39" s="7"/>
    </row>
    <row r="40" spans="1:14" ht="20.100000000000001" customHeight="1">
      <c r="N40" s="7"/>
    </row>
    <row r="41" spans="1:14" ht="20.100000000000001" customHeight="1">
      <c r="N41" s="7"/>
    </row>
    <row r="42" spans="1:14" ht="20.100000000000001" customHeight="1">
      <c r="N42" s="7"/>
    </row>
    <row r="43" spans="1:14" ht="20.100000000000001" customHeight="1">
      <c r="N43" s="7"/>
    </row>
    <row r="44" spans="1:14" ht="20.100000000000001" customHeight="1">
      <c r="N44" s="7"/>
    </row>
    <row r="45" spans="1:14" ht="20.100000000000001" customHeight="1">
      <c r="N45" s="7"/>
    </row>
    <row r="46" spans="1:14" ht="20.100000000000001" customHeight="1">
      <c r="N46" s="7"/>
    </row>
    <row r="47" spans="1:14" ht="20.100000000000001" customHeight="1">
      <c r="N47" s="7"/>
    </row>
    <row r="48" spans="1:14" ht="20.100000000000001" customHeight="1">
      <c r="N48" s="7"/>
    </row>
    <row r="49" spans="14:14" ht="20.100000000000001" customHeight="1">
      <c r="N49" s="7"/>
    </row>
    <row r="50" spans="14:14" ht="20.100000000000001" customHeight="1">
      <c r="N50" s="7"/>
    </row>
    <row r="51" spans="14:14" ht="20.100000000000001" customHeight="1">
      <c r="N51" s="7"/>
    </row>
    <row r="52" spans="14:14" ht="20.100000000000001" customHeight="1">
      <c r="N52" s="7"/>
    </row>
    <row r="53" spans="14:14" ht="20.100000000000001" customHeight="1">
      <c r="N53" s="7"/>
    </row>
    <row r="54" spans="14:14" ht="20.100000000000001" customHeight="1">
      <c r="N54" s="7"/>
    </row>
    <row r="55" spans="14:14" ht="20.100000000000001" customHeight="1">
      <c r="N55" s="7"/>
    </row>
    <row r="56" spans="14:14" ht="20.100000000000001" customHeight="1">
      <c r="N56" s="7"/>
    </row>
    <row r="57" spans="14:14" ht="20.100000000000001" customHeight="1">
      <c r="N57" s="7"/>
    </row>
    <row r="58" spans="14:14" ht="20.100000000000001" customHeight="1">
      <c r="N58" s="7"/>
    </row>
    <row r="59" spans="14:14" ht="20.100000000000001" customHeight="1">
      <c r="N59" s="7"/>
    </row>
    <row r="60" spans="14:14" ht="20.100000000000001" customHeight="1">
      <c r="N60" s="7"/>
    </row>
    <row r="61" spans="14:14" ht="20.100000000000001" customHeight="1">
      <c r="N61" s="7"/>
    </row>
    <row r="62" spans="14:14" ht="20.100000000000001" customHeight="1">
      <c r="N62" s="7"/>
    </row>
    <row r="63" spans="14:14" ht="20.100000000000001" customHeight="1">
      <c r="N63" s="7"/>
    </row>
    <row r="64" spans="14:14" ht="20.100000000000001" customHeight="1">
      <c r="N64" s="7"/>
    </row>
    <row r="65" spans="14:14" ht="20.100000000000001" customHeight="1">
      <c r="N65" s="7"/>
    </row>
    <row r="66" spans="14:14" ht="20.100000000000001" customHeight="1">
      <c r="N66" s="7"/>
    </row>
    <row r="67" spans="14:14" ht="20.100000000000001" customHeight="1">
      <c r="N67" s="7"/>
    </row>
    <row r="68" spans="14:14" ht="20.100000000000001" customHeight="1">
      <c r="N68" s="7"/>
    </row>
    <row r="69" spans="14:14" ht="20.100000000000001" customHeight="1">
      <c r="N69" s="7"/>
    </row>
    <row r="70" spans="14:14" ht="20.100000000000001" customHeight="1">
      <c r="N70" s="7"/>
    </row>
    <row r="71" spans="14:14" ht="20.100000000000001" customHeight="1">
      <c r="N71" s="7"/>
    </row>
    <row r="72" spans="14:14" ht="20.100000000000001" customHeight="1">
      <c r="N72" s="7"/>
    </row>
    <row r="73" spans="14:14" ht="20.100000000000001" customHeight="1">
      <c r="N73" s="7"/>
    </row>
    <row r="74" spans="14:14" ht="20.100000000000001" customHeight="1">
      <c r="N74" s="7"/>
    </row>
    <row r="75" spans="14:14" ht="20.100000000000001" customHeight="1">
      <c r="N75" s="7"/>
    </row>
    <row r="76" spans="14:14" ht="20.100000000000001" customHeight="1">
      <c r="N76" s="7"/>
    </row>
    <row r="77" spans="14:14" ht="20.100000000000001" customHeight="1">
      <c r="N77" s="7"/>
    </row>
    <row r="78" spans="14:14" ht="20.100000000000001" customHeight="1">
      <c r="N78" s="7"/>
    </row>
    <row r="79" spans="14:14" ht="20.100000000000001" customHeight="1">
      <c r="N79" s="7"/>
    </row>
    <row r="80" spans="14:14" ht="20.100000000000001" customHeight="1">
      <c r="N80" s="7"/>
    </row>
    <row r="81" spans="14:14" ht="20.100000000000001" customHeight="1">
      <c r="N81" s="7"/>
    </row>
    <row r="82" spans="14:14" ht="20.100000000000001" customHeight="1">
      <c r="N82" s="7"/>
    </row>
    <row r="83" spans="14:14" ht="20.100000000000001" customHeight="1">
      <c r="N83" s="7"/>
    </row>
    <row r="84" spans="14:14" ht="20.100000000000001" customHeight="1">
      <c r="N84" s="7"/>
    </row>
    <row r="85" spans="14:14" ht="20.100000000000001" customHeight="1">
      <c r="N85" s="7"/>
    </row>
    <row r="86" spans="14:14" ht="20.100000000000001" customHeight="1">
      <c r="N86" s="7"/>
    </row>
    <row r="87" spans="14:14" ht="20.100000000000001" customHeight="1">
      <c r="N87" s="7"/>
    </row>
    <row r="88" spans="14:14" ht="20.100000000000001" customHeight="1">
      <c r="N88" s="7"/>
    </row>
    <row r="89" spans="14:14" ht="20.100000000000001" customHeight="1">
      <c r="N89" s="7"/>
    </row>
    <row r="90" spans="14:14" ht="20.100000000000001" customHeight="1">
      <c r="N90" s="7"/>
    </row>
    <row r="91" spans="14:14" ht="20.100000000000001" customHeight="1">
      <c r="N91" s="7"/>
    </row>
    <row r="92" spans="14:14" ht="20.100000000000001" customHeight="1">
      <c r="N92" s="7"/>
    </row>
    <row r="93" spans="14:14" ht="20.100000000000001" customHeight="1">
      <c r="N93" s="7"/>
    </row>
    <row r="94" spans="14:14" ht="20.100000000000001" customHeight="1">
      <c r="N94" s="7"/>
    </row>
    <row r="95" spans="14:14" ht="20.100000000000001" customHeight="1">
      <c r="N95" s="7"/>
    </row>
    <row r="96" spans="14:14" ht="20.100000000000001" customHeight="1">
      <c r="N96" s="7"/>
    </row>
    <row r="97" spans="14:14" ht="20.100000000000001" customHeight="1">
      <c r="N97" s="7"/>
    </row>
    <row r="98" spans="14:14" ht="20.100000000000001" customHeight="1">
      <c r="N98" s="7"/>
    </row>
    <row r="99" spans="14:14" ht="20.100000000000001" customHeight="1">
      <c r="N99" s="7"/>
    </row>
    <row r="100" spans="14:14" ht="20.100000000000001" customHeight="1">
      <c r="N100" s="7"/>
    </row>
    <row r="101" spans="14:14" ht="20.100000000000001" customHeight="1">
      <c r="N101" s="7"/>
    </row>
    <row r="102" spans="14:14" ht="20.100000000000001" customHeight="1">
      <c r="N102" s="7"/>
    </row>
    <row r="103" spans="14:14" ht="20.100000000000001" customHeight="1">
      <c r="N103" s="7"/>
    </row>
    <row r="104" spans="14:14" ht="20.100000000000001" customHeight="1">
      <c r="N104" s="7"/>
    </row>
    <row r="105" spans="14:14" ht="20.100000000000001" customHeight="1">
      <c r="N105" s="7"/>
    </row>
    <row r="106" spans="14:14" ht="20.100000000000001" customHeight="1">
      <c r="N106" s="7"/>
    </row>
    <row r="107" spans="14:14" ht="20.100000000000001" customHeight="1">
      <c r="N107" s="7"/>
    </row>
    <row r="108" spans="14:14" ht="20.100000000000001" customHeight="1">
      <c r="N108" s="7"/>
    </row>
    <row r="109" spans="14:14" ht="20.100000000000001" customHeight="1">
      <c r="N109" s="7"/>
    </row>
    <row r="110" spans="14:14" ht="20.100000000000001" customHeight="1">
      <c r="N110" s="7"/>
    </row>
    <row r="111" spans="14:14" ht="20.100000000000001" customHeight="1">
      <c r="N111" s="7"/>
    </row>
    <row r="112" spans="14:14" ht="20.100000000000001" customHeight="1">
      <c r="N112" s="7"/>
    </row>
    <row r="113" spans="14:14" ht="20.100000000000001" customHeight="1">
      <c r="N113" s="7"/>
    </row>
    <row r="114" spans="14:14" ht="20.100000000000001" customHeight="1">
      <c r="N114" s="7"/>
    </row>
    <row r="115" spans="14:14" ht="20.100000000000001" customHeight="1">
      <c r="N115" s="7"/>
    </row>
    <row r="116" spans="14:14" ht="20.100000000000001" customHeight="1">
      <c r="N116" s="7"/>
    </row>
    <row r="117" spans="14:14" ht="20.100000000000001" customHeight="1">
      <c r="N117" s="7"/>
    </row>
    <row r="118" spans="14:14" ht="20.100000000000001" customHeight="1">
      <c r="N118" s="7"/>
    </row>
    <row r="119" spans="14:14" ht="20.100000000000001" customHeight="1">
      <c r="N119" s="7"/>
    </row>
    <row r="120" spans="14:14" ht="20.100000000000001" customHeight="1">
      <c r="N120" s="7"/>
    </row>
    <row r="121" spans="14:14" ht="20.100000000000001" customHeight="1">
      <c r="N121" s="7"/>
    </row>
    <row r="122" spans="14:14" ht="20.100000000000001" customHeight="1">
      <c r="N122" s="7"/>
    </row>
    <row r="123" spans="14:14" ht="20.100000000000001" customHeight="1">
      <c r="N123" s="7"/>
    </row>
    <row r="124" spans="14:14" ht="20.100000000000001" customHeight="1">
      <c r="N124" s="7"/>
    </row>
    <row r="125" spans="14:14" ht="20.100000000000001" customHeight="1">
      <c r="N125" s="7"/>
    </row>
    <row r="126" spans="14:14" ht="20.100000000000001" customHeight="1">
      <c r="N126" s="7"/>
    </row>
    <row r="127" spans="14:14" ht="20.100000000000001" customHeight="1">
      <c r="N127" s="7"/>
    </row>
    <row r="128" spans="14:14" ht="20.100000000000001" customHeight="1">
      <c r="N128" s="7"/>
    </row>
    <row r="129" spans="14:14" ht="20.100000000000001" customHeight="1">
      <c r="N129" s="7"/>
    </row>
    <row r="130" spans="14:14" ht="20.100000000000001" customHeight="1">
      <c r="N130" s="7"/>
    </row>
    <row r="131" spans="14:14" ht="20.100000000000001" customHeight="1">
      <c r="N131" s="7"/>
    </row>
    <row r="132" spans="14:14" ht="20.100000000000001" customHeight="1">
      <c r="N132" s="7"/>
    </row>
    <row r="133" spans="14:14" ht="20.100000000000001" customHeight="1">
      <c r="N133" s="7"/>
    </row>
    <row r="134" spans="14:14" ht="20.100000000000001" customHeight="1">
      <c r="N134" s="7"/>
    </row>
    <row r="135" spans="14:14" ht="20.100000000000001" customHeight="1">
      <c r="N135" s="7"/>
    </row>
    <row r="136" spans="14:14" ht="20.100000000000001" customHeight="1">
      <c r="N136" s="7"/>
    </row>
    <row r="137" spans="14:14" ht="20.100000000000001" customHeight="1">
      <c r="N137" s="7"/>
    </row>
    <row r="138" spans="14:14" ht="20.100000000000001" customHeight="1">
      <c r="N138" s="7"/>
    </row>
    <row r="139" spans="14:14" ht="20.100000000000001" customHeight="1">
      <c r="N139" s="7"/>
    </row>
    <row r="140" spans="14:14" ht="20.100000000000001" customHeight="1">
      <c r="N140" s="7"/>
    </row>
    <row r="141" spans="14:14" ht="20.100000000000001" customHeight="1">
      <c r="N141" s="7"/>
    </row>
    <row r="142" spans="14:14" ht="20.100000000000001" customHeight="1">
      <c r="N142" s="7"/>
    </row>
    <row r="143" spans="14:14" ht="20.100000000000001" customHeight="1">
      <c r="N143" s="7"/>
    </row>
    <row r="144" spans="14:14" ht="20.100000000000001" customHeight="1">
      <c r="N144" s="7"/>
    </row>
    <row r="145" spans="14:14" ht="20.100000000000001" customHeight="1">
      <c r="N145" s="7"/>
    </row>
    <row r="146" spans="14:14" ht="20.100000000000001" customHeight="1">
      <c r="N146" s="7"/>
    </row>
    <row r="147" spans="14:14" ht="20.100000000000001" customHeight="1">
      <c r="N147" s="7"/>
    </row>
    <row r="148" spans="14:14" ht="20.100000000000001" customHeight="1">
      <c r="N148" s="7"/>
    </row>
    <row r="149" spans="14:14" ht="20.100000000000001" customHeight="1">
      <c r="N149" s="7"/>
    </row>
    <row r="150" spans="14:14" ht="20.100000000000001" customHeight="1">
      <c r="N150" s="7"/>
    </row>
    <row r="151" spans="14:14" ht="20.100000000000001" customHeight="1">
      <c r="N151" s="7"/>
    </row>
    <row r="152" spans="14:14" ht="20.100000000000001" customHeight="1">
      <c r="N152" s="7"/>
    </row>
    <row r="153" spans="14:14" ht="20.100000000000001" customHeight="1">
      <c r="N153" s="7"/>
    </row>
    <row r="154" spans="14:14" ht="20.100000000000001" customHeight="1">
      <c r="N154" s="7"/>
    </row>
    <row r="155" spans="14:14" ht="20.100000000000001" customHeight="1">
      <c r="N155" s="7"/>
    </row>
    <row r="156" spans="14:14" ht="20.100000000000001" customHeight="1">
      <c r="N156" s="7"/>
    </row>
    <row r="157" spans="14:14" ht="20.100000000000001" customHeight="1">
      <c r="N157" s="7"/>
    </row>
    <row r="158" spans="14:14" ht="20.100000000000001" customHeight="1">
      <c r="N158" s="7"/>
    </row>
    <row r="159" spans="14:14" ht="20.100000000000001" customHeight="1">
      <c r="N159" s="7"/>
    </row>
    <row r="160" spans="14:14" ht="20.100000000000001" customHeight="1">
      <c r="N160" s="7"/>
    </row>
    <row r="161" spans="14:14" ht="20.100000000000001" customHeight="1">
      <c r="N161" s="7"/>
    </row>
    <row r="162" spans="14:14" ht="20.100000000000001" customHeight="1">
      <c r="N162" s="7"/>
    </row>
    <row r="163" spans="14:14" ht="20.100000000000001" customHeight="1">
      <c r="N163" s="7"/>
    </row>
    <row r="164" spans="14:14" ht="20.100000000000001" customHeight="1">
      <c r="N164" s="7"/>
    </row>
    <row r="165" spans="14:14" ht="20.100000000000001" customHeight="1">
      <c r="N165" s="7"/>
    </row>
    <row r="166" spans="14:14" ht="20.100000000000001" customHeight="1">
      <c r="N166" s="7"/>
    </row>
    <row r="167" spans="14:14" ht="20.100000000000001" customHeight="1">
      <c r="N167" s="7"/>
    </row>
    <row r="168" spans="14:14" ht="20.100000000000001" customHeight="1">
      <c r="N168" s="7"/>
    </row>
    <row r="169" spans="14:14" ht="20.100000000000001" customHeight="1">
      <c r="N169" s="7"/>
    </row>
    <row r="170" spans="14:14" ht="20.100000000000001" customHeight="1">
      <c r="N170" s="7"/>
    </row>
    <row r="171" spans="14:14" ht="20.100000000000001" customHeight="1">
      <c r="N171" s="7"/>
    </row>
    <row r="172" spans="14:14" ht="20.100000000000001" customHeight="1">
      <c r="N172" s="7"/>
    </row>
    <row r="173" spans="14:14" ht="20.100000000000001" customHeight="1">
      <c r="N173" s="7"/>
    </row>
    <row r="174" spans="14:14" ht="20.100000000000001" customHeight="1">
      <c r="N174" s="7"/>
    </row>
    <row r="175" spans="14:14" ht="20.100000000000001" customHeight="1">
      <c r="N175" s="7"/>
    </row>
    <row r="176" spans="14:14" ht="20.100000000000001" customHeight="1">
      <c r="N176" s="7"/>
    </row>
    <row r="177" spans="14:14" ht="20.100000000000001" customHeight="1">
      <c r="N177" s="7"/>
    </row>
    <row r="178" spans="14:14" ht="20.100000000000001" customHeight="1">
      <c r="N178" s="7"/>
    </row>
    <row r="179" spans="14:14" ht="20.100000000000001" customHeight="1">
      <c r="N179" s="7"/>
    </row>
    <row r="180" spans="14:14" ht="20.100000000000001" customHeight="1">
      <c r="N180" s="7"/>
    </row>
    <row r="181" spans="14:14" ht="20.100000000000001" customHeight="1">
      <c r="N181" s="7"/>
    </row>
    <row r="182" spans="14:14" ht="20.100000000000001" customHeight="1">
      <c r="N182" s="7"/>
    </row>
    <row r="183" spans="14:14" ht="20.100000000000001" customHeight="1">
      <c r="N183" s="7"/>
    </row>
    <row r="184" spans="14:14" ht="20.100000000000001" customHeight="1">
      <c r="N184" s="7"/>
    </row>
    <row r="185" spans="14:14" ht="20.100000000000001" customHeight="1">
      <c r="N185" s="7"/>
    </row>
    <row r="186" spans="14:14" ht="20.100000000000001" customHeight="1">
      <c r="N186" s="7"/>
    </row>
    <row r="187" spans="14:14" ht="20.100000000000001" customHeight="1">
      <c r="N187" s="7"/>
    </row>
    <row r="188" spans="14:14" ht="20.100000000000001" customHeight="1">
      <c r="N188" s="7"/>
    </row>
    <row r="189" spans="14:14" ht="20.100000000000001" customHeight="1">
      <c r="N189" s="7"/>
    </row>
    <row r="190" spans="14:14" ht="20.100000000000001" customHeight="1">
      <c r="N190" s="7"/>
    </row>
    <row r="191" spans="14:14" ht="20.100000000000001" customHeight="1">
      <c r="N191" s="7"/>
    </row>
    <row r="192" spans="14:14" ht="20.100000000000001" customHeight="1">
      <c r="N192" s="7"/>
    </row>
    <row r="193" spans="14:14" ht="20.100000000000001" customHeight="1">
      <c r="N193" s="7"/>
    </row>
    <row r="194" spans="14:14" ht="20.100000000000001" customHeight="1">
      <c r="N194" s="7"/>
    </row>
    <row r="195" spans="14:14" ht="20.100000000000001" customHeight="1">
      <c r="N195" s="7"/>
    </row>
    <row r="196" spans="14:14" ht="20.100000000000001" customHeight="1">
      <c r="N196" s="7"/>
    </row>
    <row r="197" spans="14:14" ht="20.100000000000001" customHeight="1">
      <c r="N197" s="7"/>
    </row>
    <row r="198" spans="14:14" ht="20.100000000000001" customHeight="1">
      <c r="N198" s="7"/>
    </row>
    <row r="199" spans="14:14" ht="20.100000000000001" customHeight="1">
      <c r="N199" s="7"/>
    </row>
    <row r="200" spans="14:14" ht="20.100000000000001" customHeight="1">
      <c r="N200" s="7"/>
    </row>
    <row r="201" spans="14:14" ht="20.100000000000001" customHeight="1">
      <c r="N201" s="7"/>
    </row>
    <row r="202" spans="14:14" ht="20.100000000000001" customHeight="1">
      <c r="N202" s="7"/>
    </row>
    <row r="203" spans="14:14" ht="20.100000000000001" customHeight="1">
      <c r="N203" s="7"/>
    </row>
    <row r="204" spans="14:14" ht="20.100000000000001" customHeight="1">
      <c r="N204" s="7"/>
    </row>
    <row r="205" spans="14:14" ht="20.100000000000001" customHeight="1">
      <c r="N205" s="7"/>
    </row>
    <row r="206" spans="14:14" ht="20.100000000000001" customHeight="1">
      <c r="N206" s="7"/>
    </row>
    <row r="207" spans="14:14" ht="20.100000000000001" customHeight="1">
      <c r="N207" s="7"/>
    </row>
    <row r="208" spans="14:14" ht="20.100000000000001" customHeight="1">
      <c r="N208" s="7"/>
    </row>
    <row r="209" spans="14:14" ht="20.100000000000001" customHeight="1">
      <c r="N209" s="7"/>
    </row>
    <row r="210" spans="14:14" ht="20.100000000000001" customHeight="1">
      <c r="N210" s="7"/>
    </row>
    <row r="211" spans="14:14" ht="20.100000000000001" customHeight="1">
      <c r="N211" s="7"/>
    </row>
    <row r="212" spans="14:14" ht="20.100000000000001" customHeight="1">
      <c r="N212" s="7"/>
    </row>
    <row r="213" spans="14:14" ht="20.100000000000001" customHeight="1">
      <c r="N213" s="7"/>
    </row>
    <row r="214" spans="14:14" ht="20.100000000000001" customHeight="1">
      <c r="N214" s="7"/>
    </row>
    <row r="215" spans="14:14" ht="20.100000000000001" customHeight="1">
      <c r="N215" s="7"/>
    </row>
    <row r="216" spans="14:14" ht="20.100000000000001" customHeight="1">
      <c r="N216" s="7"/>
    </row>
    <row r="217" spans="14:14" ht="20.100000000000001" customHeight="1">
      <c r="N217" s="7"/>
    </row>
    <row r="218" spans="14:14" ht="20.100000000000001" customHeight="1">
      <c r="N218" s="7"/>
    </row>
    <row r="219" spans="14:14" ht="20.100000000000001" customHeight="1">
      <c r="N219" s="7"/>
    </row>
    <row r="220" spans="14:14" ht="20.100000000000001" customHeight="1">
      <c r="N220" s="7"/>
    </row>
    <row r="221" spans="14:14" ht="20.100000000000001" customHeight="1">
      <c r="N221" s="7"/>
    </row>
    <row r="222" spans="14:14" ht="20.100000000000001" customHeight="1">
      <c r="N222" s="7"/>
    </row>
    <row r="223" spans="14:14" ht="20.100000000000001" customHeight="1">
      <c r="N223" s="7"/>
    </row>
    <row r="224" spans="14:14" ht="20.100000000000001" customHeight="1">
      <c r="N224" s="7"/>
    </row>
    <row r="225" spans="14:14" ht="20.100000000000001" customHeight="1">
      <c r="N225" s="7"/>
    </row>
    <row r="226" spans="14:14" ht="20.100000000000001" customHeight="1">
      <c r="N226" s="7"/>
    </row>
    <row r="227" spans="14:14" ht="20.100000000000001" customHeight="1">
      <c r="N227" s="7"/>
    </row>
    <row r="228" spans="14:14" ht="20.100000000000001" customHeight="1">
      <c r="N228" s="7"/>
    </row>
    <row r="229" spans="14:14" ht="20.100000000000001" customHeight="1">
      <c r="N229" s="7"/>
    </row>
    <row r="230" spans="14:14" ht="20.100000000000001" customHeight="1">
      <c r="N230" s="7"/>
    </row>
    <row r="231" spans="14:14" ht="20.100000000000001" customHeight="1">
      <c r="N231" s="7"/>
    </row>
    <row r="232" spans="14:14" ht="20.100000000000001" customHeight="1">
      <c r="N232" s="7"/>
    </row>
    <row r="233" spans="14:14">
      <c r="N233" s="7"/>
    </row>
    <row r="234" spans="14:14">
      <c r="N234" s="7"/>
    </row>
    <row r="235" spans="14:14">
      <c r="N235" s="7"/>
    </row>
    <row r="236" spans="14:14">
      <c r="N236" s="7"/>
    </row>
    <row r="237" spans="14:14">
      <c r="N237" s="7"/>
    </row>
    <row r="238" spans="14:14">
      <c r="N238" s="7"/>
    </row>
    <row r="239" spans="14:14">
      <c r="N239" s="7"/>
    </row>
    <row r="240" spans="14:14">
      <c r="N240" s="7"/>
    </row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  <row r="251" spans="14:14">
      <c r="N251" s="7"/>
    </row>
    <row r="252" spans="14:14">
      <c r="N252" s="7"/>
    </row>
    <row r="253" spans="14:14">
      <c r="N253" s="7"/>
    </row>
    <row r="254" spans="14:14">
      <c r="N254" s="7"/>
    </row>
    <row r="255" spans="14:14">
      <c r="N255" s="7"/>
    </row>
    <row r="256" spans="14:14">
      <c r="N256" s="7"/>
    </row>
    <row r="257" spans="14:14">
      <c r="N257" s="7"/>
    </row>
    <row r="258" spans="14:14">
      <c r="N258" s="7"/>
    </row>
    <row r="259" spans="14:14">
      <c r="N259" s="7"/>
    </row>
    <row r="260" spans="14:14">
      <c r="N260" s="7"/>
    </row>
    <row r="261" spans="14:14">
      <c r="N261" s="7"/>
    </row>
    <row r="262" spans="14:14">
      <c r="N262" s="7"/>
    </row>
    <row r="263" spans="14:14">
      <c r="N263" s="7"/>
    </row>
    <row r="264" spans="14:14">
      <c r="N264" s="7"/>
    </row>
    <row r="265" spans="14:14">
      <c r="N265" s="7"/>
    </row>
    <row r="266" spans="14:14">
      <c r="N266" s="7"/>
    </row>
    <row r="267" spans="14:14">
      <c r="N267" s="7"/>
    </row>
    <row r="268" spans="14:14">
      <c r="N268" s="7"/>
    </row>
    <row r="269" spans="14:14">
      <c r="N269" s="7"/>
    </row>
    <row r="270" spans="14:14">
      <c r="N270" s="7"/>
    </row>
    <row r="271" spans="14:14">
      <c r="N271" s="7"/>
    </row>
    <row r="272" spans="14:14">
      <c r="N272" s="7"/>
    </row>
    <row r="273" spans="14:14">
      <c r="N273" s="7"/>
    </row>
    <row r="274" spans="14:14">
      <c r="N274" s="7"/>
    </row>
    <row r="275" spans="14:14">
      <c r="N275" s="7"/>
    </row>
    <row r="276" spans="14:14">
      <c r="N276" s="7"/>
    </row>
    <row r="277" spans="14:14">
      <c r="N277" s="7"/>
    </row>
    <row r="278" spans="14:14">
      <c r="N278" s="7"/>
    </row>
    <row r="279" spans="14:14">
      <c r="N279" s="7"/>
    </row>
    <row r="280" spans="14:14">
      <c r="N280" s="7"/>
    </row>
    <row r="281" spans="14:14">
      <c r="N281" s="7"/>
    </row>
    <row r="282" spans="14:14">
      <c r="N282" s="7"/>
    </row>
    <row r="283" spans="14:14">
      <c r="N283" s="7"/>
    </row>
    <row r="284" spans="14:14">
      <c r="N284" s="7"/>
    </row>
    <row r="285" spans="14:14">
      <c r="N285" s="7"/>
    </row>
    <row r="286" spans="14:14">
      <c r="N286" s="7"/>
    </row>
    <row r="287" spans="14:14">
      <c r="N287" s="7"/>
    </row>
    <row r="288" spans="14:14">
      <c r="N288" s="7"/>
    </row>
    <row r="289" spans="14:14">
      <c r="N289" s="7"/>
    </row>
    <row r="290" spans="14:14">
      <c r="N290" s="7"/>
    </row>
    <row r="291" spans="14:14">
      <c r="N291" s="7"/>
    </row>
    <row r="292" spans="14:14">
      <c r="N292" s="7"/>
    </row>
    <row r="293" spans="14:14">
      <c r="N293" s="7"/>
    </row>
    <row r="294" spans="14:14">
      <c r="N294" s="7"/>
    </row>
    <row r="295" spans="14:14">
      <c r="N295" s="7"/>
    </row>
    <row r="296" spans="14:14">
      <c r="N296" s="7"/>
    </row>
    <row r="297" spans="14:14">
      <c r="N297" s="7"/>
    </row>
    <row r="298" spans="14:14">
      <c r="N298" s="7"/>
    </row>
    <row r="299" spans="14:14">
      <c r="N299" s="7"/>
    </row>
    <row r="300" spans="14:14">
      <c r="N300" s="7"/>
    </row>
    <row r="301" spans="14:14">
      <c r="N301" s="7"/>
    </row>
    <row r="302" spans="14:14">
      <c r="N302" s="7"/>
    </row>
    <row r="303" spans="14:14">
      <c r="N303" s="7"/>
    </row>
    <row r="304" spans="14:14">
      <c r="N304" s="7"/>
    </row>
    <row r="305" spans="14:14">
      <c r="N305" s="7"/>
    </row>
    <row r="306" spans="14:14">
      <c r="N306" s="7"/>
    </row>
    <row r="307" spans="14:14">
      <c r="N307" s="7"/>
    </row>
    <row r="308" spans="14:14">
      <c r="N308" s="7"/>
    </row>
    <row r="309" spans="14:14">
      <c r="N309" s="7"/>
    </row>
    <row r="310" spans="14:14">
      <c r="N310" s="7"/>
    </row>
    <row r="311" spans="14:14">
      <c r="N311" s="7"/>
    </row>
    <row r="312" spans="14:14">
      <c r="N312" s="7"/>
    </row>
    <row r="313" spans="14:14">
      <c r="N313" s="7"/>
    </row>
    <row r="314" spans="14:14">
      <c r="N314" s="7"/>
    </row>
    <row r="315" spans="14:14">
      <c r="N315" s="7"/>
    </row>
    <row r="316" spans="14:14">
      <c r="N316" s="7"/>
    </row>
    <row r="317" spans="14:14">
      <c r="N317" s="7"/>
    </row>
    <row r="318" spans="14:14">
      <c r="N318" s="7"/>
    </row>
    <row r="319" spans="14:14">
      <c r="N319" s="7"/>
    </row>
    <row r="320" spans="14:14">
      <c r="N320" s="7"/>
    </row>
    <row r="321" spans="14:14">
      <c r="N321" s="7"/>
    </row>
    <row r="322" spans="14:14">
      <c r="N322" s="7"/>
    </row>
    <row r="323" spans="14:14">
      <c r="N323" s="7"/>
    </row>
    <row r="324" spans="14:14">
      <c r="N324" s="7"/>
    </row>
    <row r="325" spans="14:14">
      <c r="N325" s="7"/>
    </row>
    <row r="326" spans="14:14">
      <c r="N326" s="7"/>
    </row>
    <row r="327" spans="14:14">
      <c r="N327" s="7"/>
    </row>
    <row r="328" spans="14:14">
      <c r="N328" s="7"/>
    </row>
    <row r="329" spans="14:14">
      <c r="N329" s="7"/>
    </row>
    <row r="330" spans="14:14">
      <c r="N330" s="7"/>
    </row>
    <row r="331" spans="14:14">
      <c r="N331" s="7"/>
    </row>
    <row r="332" spans="14:14">
      <c r="N332" s="7"/>
    </row>
    <row r="333" spans="14:14">
      <c r="N333" s="7"/>
    </row>
    <row r="334" spans="14:14">
      <c r="N334" s="7"/>
    </row>
    <row r="335" spans="14:14">
      <c r="N335" s="7"/>
    </row>
    <row r="336" spans="14:14">
      <c r="N336" s="7"/>
    </row>
    <row r="337" spans="14:14">
      <c r="N337" s="7"/>
    </row>
    <row r="338" spans="14:14">
      <c r="N338" s="7"/>
    </row>
    <row r="339" spans="14:14">
      <c r="N339" s="7"/>
    </row>
    <row r="340" spans="14:14">
      <c r="N340" s="7"/>
    </row>
    <row r="341" spans="14:14">
      <c r="N341" s="7"/>
    </row>
    <row r="342" spans="14:14">
      <c r="N342" s="7"/>
    </row>
    <row r="343" spans="14:14">
      <c r="N343" s="7"/>
    </row>
    <row r="344" spans="14:14">
      <c r="N344" s="7"/>
    </row>
    <row r="345" spans="14:14">
      <c r="N345" s="7"/>
    </row>
    <row r="346" spans="14:14">
      <c r="N346" s="7"/>
    </row>
    <row r="347" spans="14:14">
      <c r="N347" s="7"/>
    </row>
    <row r="348" spans="14:14">
      <c r="N348" s="7"/>
    </row>
    <row r="349" spans="14:14">
      <c r="N349" s="7"/>
    </row>
    <row r="350" spans="14:14">
      <c r="N350" s="7"/>
    </row>
    <row r="351" spans="14:14">
      <c r="N351" s="7"/>
    </row>
    <row r="352" spans="14:14">
      <c r="N352" s="7"/>
    </row>
    <row r="353" spans="14:14">
      <c r="N353" s="7"/>
    </row>
    <row r="354" spans="14:14">
      <c r="N354" s="7"/>
    </row>
    <row r="355" spans="14:14">
      <c r="N355" s="7"/>
    </row>
    <row r="356" spans="14:14">
      <c r="N356" s="7"/>
    </row>
    <row r="357" spans="14:14">
      <c r="N357" s="7"/>
    </row>
    <row r="358" spans="14:14">
      <c r="N358" s="7"/>
    </row>
    <row r="359" spans="14:14">
      <c r="N359" s="7"/>
    </row>
    <row r="360" spans="14:14">
      <c r="N360" s="7"/>
    </row>
    <row r="361" spans="14:14">
      <c r="N361" s="7"/>
    </row>
    <row r="362" spans="14:14">
      <c r="N362" s="7"/>
    </row>
    <row r="363" spans="14:14">
      <c r="N363" s="7"/>
    </row>
    <row r="364" spans="14:14">
      <c r="N364" s="7"/>
    </row>
    <row r="365" spans="14:14">
      <c r="N365" s="7"/>
    </row>
    <row r="366" spans="14:14">
      <c r="N366" s="7"/>
    </row>
    <row r="367" spans="14:14">
      <c r="N367" s="7"/>
    </row>
    <row r="368" spans="14:14">
      <c r="N368" s="7"/>
    </row>
    <row r="369" spans="14:14">
      <c r="N369" s="7"/>
    </row>
    <row r="370" spans="14:14">
      <c r="N370" s="7"/>
    </row>
    <row r="371" spans="14:14">
      <c r="N371" s="7"/>
    </row>
    <row r="372" spans="14:14">
      <c r="N372" s="7"/>
    </row>
    <row r="373" spans="14:14">
      <c r="N373" s="7"/>
    </row>
    <row r="374" spans="14:14">
      <c r="N374" s="7"/>
    </row>
    <row r="375" spans="14:14">
      <c r="N375" s="7"/>
    </row>
    <row r="376" spans="14:14">
      <c r="N376" s="7"/>
    </row>
    <row r="377" spans="14:14">
      <c r="N377" s="7"/>
    </row>
    <row r="378" spans="14:14">
      <c r="N378" s="7"/>
    </row>
    <row r="379" spans="14:14">
      <c r="N379" s="7"/>
    </row>
    <row r="380" spans="14:14">
      <c r="N380" s="7"/>
    </row>
    <row r="381" spans="14:14">
      <c r="N381" s="7"/>
    </row>
    <row r="382" spans="14:14">
      <c r="N382" s="7"/>
    </row>
    <row r="383" spans="14:14">
      <c r="N383" s="7"/>
    </row>
    <row r="384" spans="14:14">
      <c r="N384" s="7"/>
    </row>
    <row r="385" spans="14:14">
      <c r="N385" s="7"/>
    </row>
    <row r="386" spans="14:14">
      <c r="N386" s="7"/>
    </row>
    <row r="387" spans="14:14">
      <c r="N387" s="7"/>
    </row>
    <row r="388" spans="14:14">
      <c r="N388" s="7"/>
    </row>
    <row r="389" spans="14:14">
      <c r="N389" s="7"/>
    </row>
    <row r="390" spans="14:14">
      <c r="N390" s="7"/>
    </row>
    <row r="391" spans="14:14">
      <c r="N391" s="7"/>
    </row>
    <row r="392" spans="14:14">
      <c r="N392" s="7"/>
    </row>
    <row r="393" spans="14:14">
      <c r="N393" s="7"/>
    </row>
    <row r="394" spans="14:14">
      <c r="N394" s="7"/>
    </row>
    <row r="395" spans="14:14">
      <c r="N395" s="7"/>
    </row>
    <row r="396" spans="14:14">
      <c r="N396" s="7"/>
    </row>
    <row r="397" spans="14:14">
      <c r="N397" s="7"/>
    </row>
    <row r="398" spans="14:14">
      <c r="N398" s="7"/>
    </row>
    <row r="399" spans="14:14">
      <c r="N399" s="7"/>
    </row>
    <row r="400" spans="14:14">
      <c r="N400" s="7"/>
    </row>
    <row r="401" spans="14:14">
      <c r="N401" s="7"/>
    </row>
  </sheetData>
  <mergeCells count="4">
    <mergeCell ref="B11:G11"/>
    <mergeCell ref="H11:M11"/>
    <mergeCell ref="N11:S11"/>
    <mergeCell ref="D32:K32"/>
  </mergeCells>
  <phoneticPr fontId="0" type="noConversion"/>
  <printOptions horizontalCentered="1"/>
  <pageMargins left="0.19685039370078741" right="0.19685039370078741" top="0.78740157480314965" bottom="0.39370078740157483" header="0.9055118110236221" footer="0.31496062992125984"/>
  <pageSetup paperSize="9" orientation="landscape" horizontalDpi="4294967292" verticalDpi="300" r:id="rId1"/>
  <headerFooter alignWithMargins="0">
    <oddFooter>&amp;L&amp;F/&amp;A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18"/>
  <sheetViews>
    <sheetView zoomScale="70" zoomScaleNormal="70" workbookViewId="0">
      <selection activeCell="V15" sqref="V15"/>
    </sheetView>
  </sheetViews>
  <sheetFormatPr baseColWidth="10" defaultColWidth="11.44140625" defaultRowHeight="12.3"/>
  <cols>
    <col min="1" max="1" width="25.6640625" style="6" customWidth="1"/>
    <col min="2" max="2" width="14.5546875" style="6" customWidth="1"/>
    <col min="3" max="3" width="10.33203125" style="6" customWidth="1"/>
    <col min="4" max="4" width="11.109375" style="6" customWidth="1"/>
    <col min="5" max="5" width="10.33203125" style="6" bestFit="1" customWidth="1"/>
    <col min="6" max="6" width="12" style="6" bestFit="1" customWidth="1"/>
    <col min="7" max="7" width="12.5546875" style="6" customWidth="1"/>
    <col min="8" max="8" width="13" style="212" customWidth="1"/>
    <col min="9" max="9" width="11.109375" style="212" bestFit="1" customWidth="1"/>
    <col min="10" max="10" width="14.33203125" style="212" customWidth="1"/>
    <col min="11" max="11" width="11" style="212" bestFit="1" customWidth="1"/>
    <col min="12" max="13" width="12" style="212" bestFit="1" customWidth="1"/>
    <col min="14" max="14" width="11.109375" style="6" bestFit="1" customWidth="1"/>
    <col min="15" max="15" width="14.33203125" style="6" customWidth="1"/>
    <col min="16" max="16" width="11.44140625" style="6"/>
    <col min="17" max="17" width="10" style="6" customWidth="1"/>
    <col min="18" max="18" width="12" style="6" bestFit="1" customWidth="1"/>
    <col min="19" max="16384" width="11.44140625" style="6"/>
  </cols>
  <sheetData>
    <row r="1" spans="1:19" ht="22.5">
      <c r="A1" s="68" t="s">
        <v>135</v>
      </c>
    </row>
    <row r="2" spans="1:19" ht="17.7">
      <c r="A2" s="26"/>
      <c r="I2" s="212" t="s">
        <v>133</v>
      </c>
    </row>
    <row r="3" spans="1:19" ht="12.6" thickBot="1"/>
    <row r="4" spans="1:19" ht="18" thickTop="1">
      <c r="A4" s="10" t="s">
        <v>137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3"/>
    </row>
    <row r="5" spans="1:19" ht="17.7">
      <c r="A5" s="14" t="s">
        <v>55</v>
      </c>
      <c r="B5" s="15"/>
      <c r="C5" s="15"/>
      <c r="D5" s="15"/>
      <c r="E5" s="15"/>
      <c r="F5" s="15"/>
      <c r="G5" s="15"/>
      <c r="H5" s="213"/>
      <c r="I5" s="213"/>
      <c r="J5" s="213"/>
      <c r="K5" s="213"/>
      <c r="L5" s="213"/>
      <c r="M5" s="213"/>
      <c r="N5" s="5"/>
      <c r="O5" s="5"/>
      <c r="P5" s="5"/>
      <c r="Q5" s="5"/>
      <c r="R5" s="5"/>
      <c r="S5" s="16"/>
    </row>
    <row r="6" spans="1:19" ht="18" thickBot="1">
      <c r="A6" s="436" t="s">
        <v>40</v>
      </c>
      <c r="B6" s="17"/>
      <c r="C6" s="17"/>
      <c r="D6" s="17"/>
      <c r="E6" s="17"/>
      <c r="F6" s="17"/>
      <c r="G6" s="17"/>
      <c r="H6" s="214"/>
      <c r="I6" s="214"/>
      <c r="J6" s="214"/>
      <c r="K6" s="214"/>
      <c r="L6" s="214"/>
      <c r="M6" s="214"/>
      <c r="N6" s="18"/>
      <c r="O6" s="18"/>
      <c r="P6" s="18"/>
      <c r="Q6" s="18"/>
      <c r="R6" s="18"/>
      <c r="S6" s="19"/>
    </row>
    <row r="7" spans="1:19" s="21" customFormat="1" ht="12.75" customHeight="1" thickTop="1">
      <c r="A7" s="20"/>
      <c r="B7" s="124"/>
      <c r="C7" s="125" t="s">
        <v>41</v>
      </c>
      <c r="D7" s="126"/>
      <c r="E7" s="127"/>
      <c r="F7" s="126"/>
      <c r="G7" s="128"/>
      <c r="H7" s="225"/>
      <c r="I7" s="226" t="s">
        <v>41</v>
      </c>
      <c r="J7" s="227"/>
      <c r="K7" s="228"/>
      <c r="L7" s="227"/>
      <c r="M7" s="229"/>
      <c r="N7" s="149"/>
      <c r="O7" s="150" t="s">
        <v>41</v>
      </c>
      <c r="P7" s="151"/>
      <c r="Q7" s="152"/>
      <c r="R7" s="151"/>
      <c r="S7" s="153"/>
    </row>
    <row r="8" spans="1:19" s="21" customFormat="1">
      <c r="A8" s="22" t="s">
        <v>11</v>
      </c>
      <c r="B8" s="129"/>
      <c r="C8" s="130" t="s">
        <v>43</v>
      </c>
      <c r="D8" s="131"/>
      <c r="E8" s="130"/>
      <c r="F8" s="131"/>
      <c r="G8" s="132" t="s">
        <v>42</v>
      </c>
      <c r="H8" s="167"/>
      <c r="I8" s="168" t="s">
        <v>43</v>
      </c>
      <c r="J8" s="169"/>
      <c r="K8" s="168"/>
      <c r="L8" s="169"/>
      <c r="M8" s="170" t="s">
        <v>42</v>
      </c>
      <c r="N8" s="154"/>
      <c r="O8" s="155" t="s">
        <v>43</v>
      </c>
      <c r="P8" s="156"/>
      <c r="Q8" s="155"/>
      <c r="R8" s="156"/>
      <c r="S8" s="157" t="s">
        <v>42</v>
      </c>
    </row>
    <row r="9" spans="1:19" s="21" customFormat="1" ht="31.5" customHeight="1">
      <c r="A9" s="23"/>
      <c r="B9" s="124" t="s">
        <v>3</v>
      </c>
      <c r="C9" s="130" t="s">
        <v>45</v>
      </c>
      <c r="D9" s="221" t="s">
        <v>116</v>
      </c>
      <c r="E9" s="130" t="s">
        <v>44</v>
      </c>
      <c r="F9" s="221" t="s">
        <v>115</v>
      </c>
      <c r="G9" s="131" t="s">
        <v>7</v>
      </c>
      <c r="H9" s="166" t="s">
        <v>3</v>
      </c>
      <c r="I9" s="168" t="s">
        <v>45</v>
      </c>
      <c r="J9" s="220" t="s">
        <v>116</v>
      </c>
      <c r="K9" s="168" t="s">
        <v>44</v>
      </c>
      <c r="L9" s="220" t="s">
        <v>115</v>
      </c>
      <c r="M9" s="171" t="s">
        <v>7</v>
      </c>
      <c r="N9" s="149" t="s">
        <v>3</v>
      </c>
      <c r="O9" s="155" t="s">
        <v>45</v>
      </c>
      <c r="P9" s="222" t="s">
        <v>117</v>
      </c>
      <c r="Q9" s="155" t="s">
        <v>44</v>
      </c>
      <c r="R9" s="222" t="s">
        <v>90</v>
      </c>
      <c r="S9" s="158" t="s">
        <v>7</v>
      </c>
    </row>
    <row r="10" spans="1:19" s="21" customFormat="1" ht="12.6" thickBot="1">
      <c r="A10" s="22"/>
      <c r="B10" s="124" t="s">
        <v>6</v>
      </c>
      <c r="C10" s="130" t="s">
        <v>50</v>
      </c>
      <c r="D10" s="130" t="s">
        <v>46</v>
      </c>
      <c r="E10" s="130" t="s">
        <v>47</v>
      </c>
      <c r="F10" s="130" t="s">
        <v>48</v>
      </c>
      <c r="G10" s="131" t="s">
        <v>49</v>
      </c>
      <c r="H10" s="166" t="s">
        <v>6</v>
      </c>
      <c r="I10" s="168" t="s">
        <v>50</v>
      </c>
      <c r="J10" s="168" t="s">
        <v>46</v>
      </c>
      <c r="K10" s="168" t="s">
        <v>47</v>
      </c>
      <c r="L10" s="168" t="s">
        <v>48</v>
      </c>
      <c r="M10" s="171" t="s">
        <v>49</v>
      </c>
      <c r="N10" s="149" t="s">
        <v>6</v>
      </c>
      <c r="O10" s="155" t="s">
        <v>50</v>
      </c>
      <c r="P10" s="155" t="s">
        <v>46</v>
      </c>
      <c r="Q10" s="155" t="s">
        <v>47</v>
      </c>
      <c r="R10" s="155" t="s">
        <v>48</v>
      </c>
      <c r="S10" s="158" t="s">
        <v>49</v>
      </c>
    </row>
    <row r="11" spans="1:19" s="363" customFormat="1" ht="21.6" customHeight="1" thickBot="1">
      <c r="A11" s="362"/>
      <c r="B11" s="726" t="s">
        <v>188</v>
      </c>
      <c r="C11" s="727"/>
      <c r="D11" s="727"/>
      <c r="E11" s="727"/>
      <c r="F11" s="727"/>
      <c r="G11" s="728"/>
      <c r="H11" s="729" t="s">
        <v>192</v>
      </c>
      <c r="I11" s="730"/>
      <c r="J11" s="730"/>
      <c r="K11" s="730"/>
      <c r="L11" s="730"/>
      <c r="M11" s="731"/>
      <c r="N11" s="738" t="s">
        <v>87</v>
      </c>
      <c r="O11" s="739"/>
      <c r="P11" s="739"/>
      <c r="Q11" s="739"/>
      <c r="R11" s="739"/>
      <c r="S11" s="740"/>
    </row>
    <row r="12" spans="1:19" ht="14.7" thickTop="1" thickBot="1">
      <c r="A12" s="109" t="s">
        <v>154</v>
      </c>
      <c r="B12" s="364">
        <v>9668</v>
      </c>
      <c r="C12" s="365">
        <v>349</v>
      </c>
      <c r="D12" s="365">
        <v>8573</v>
      </c>
      <c r="E12" s="365">
        <v>88</v>
      </c>
      <c r="F12" s="365">
        <v>124</v>
      </c>
      <c r="G12" s="366">
        <v>883</v>
      </c>
      <c r="H12" s="367">
        <v>12660</v>
      </c>
      <c r="I12" s="368" t="s">
        <v>164</v>
      </c>
      <c r="J12" s="369">
        <v>9526</v>
      </c>
      <c r="K12" s="370">
        <v>736</v>
      </c>
      <c r="L12" s="370">
        <v>415</v>
      </c>
      <c r="M12" s="371">
        <v>1983</v>
      </c>
      <c r="N12" s="372">
        <f t="shared" ref="N12:S12" si="0">H12/B12*100</f>
        <v>130.94745552337608</v>
      </c>
      <c r="O12" s="373" t="e">
        <f t="shared" si="0"/>
        <v>#VALUE!</v>
      </c>
      <c r="P12" s="373">
        <f t="shared" si="0"/>
        <v>111.11629534585326</v>
      </c>
      <c r="Q12" s="373">
        <f t="shared" si="0"/>
        <v>836.36363636363637</v>
      </c>
      <c r="R12" s="373">
        <f t="shared" si="0"/>
        <v>334.67741935483872</v>
      </c>
      <c r="S12" s="374">
        <f t="shared" si="0"/>
        <v>224.57531143827859</v>
      </c>
    </row>
    <row r="13" spans="1:19" ht="20.25" customHeight="1" thickTop="1" thickBot="1">
      <c r="A13" s="110" t="s">
        <v>57</v>
      </c>
      <c r="B13" s="133">
        <v>72641</v>
      </c>
      <c r="C13" s="134" t="s">
        <v>164</v>
      </c>
      <c r="D13" s="134">
        <v>44670</v>
      </c>
      <c r="E13" s="231">
        <v>3847</v>
      </c>
      <c r="F13" s="134">
        <v>183</v>
      </c>
      <c r="G13" s="223">
        <v>23941</v>
      </c>
      <c r="H13" s="215">
        <v>79228</v>
      </c>
      <c r="I13" s="291" t="s">
        <v>164</v>
      </c>
      <c r="J13" s="291">
        <v>39167</v>
      </c>
      <c r="K13" s="291">
        <v>10329</v>
      </c>
      <c r="L13" s="291">
        <v>416</v>
      </c>
      <c r="M13" s="291">
        <v>29316</v>
      </c>
      <c r="N13" s="293">
        <f t="shared" ref="N13:N28" si="1">H13/B13*100</f>
        <v>109.06788177475531</v>
      </c>
      <c r="O13" s="159" t="e">
        <f>I13/C13*100</f>
        <v>#VALUE!</v>
      </c>
      <c r="P13" s="160">
        <f>J13/D13*100</f>
        <v>87.680770091784197</v>
      </c>
      <c r="Q13" s="160">
        <f>K13/E13*100</f>
        <v>268.49493111515466</v>
      </c>
      <c r="R13" s="160">
        <f>L13/F13*100</f>
        <v>227.3224043715847</v>
      </c>
      <c r="S13" s="161">
        <f>M13/G13*100</f>
        <v>122.45102543753394</v>
      </c>
    </row>
    <row r="14" spans="1:19" ht="20.25" customHeight="1" thickTop="1" thickBot="1">
      <c r="A14" s="110" t="s">
        <v>104</v>
      </c>
      <c r="B14" s="133">
        <v>87</v>
      </c>
      <c r="C14" s="134" t="s">
        <v>164</v>
      </c>
      <c r="D14" s="134">
        <v>65</v>
      </c>
      <c r="E14" s="134">
        <v>22</v>
      </c>
      <c r="F14" s="134" t="s">
        <v>164</v>
      </c>
      <c r="G14" s="223" t="s">
        <v>164</v>
      </c>
      <c r="H14" s="215">
        <v>48</v>
      </c>
      <c r="I14" s="291" t="s">
        <v>164</v>
      </c>
      <c r="J14" s="296">
        <v>26</v>
      </c>
      <c r="K14" s="216">
        <v>22</v>
      </c>
      <c r="L14" s="216" t="s">
        <v>164</v>
      </c>
      <c r="M14" s="297" t="s">
        <v>164</v>
      </c>
      <c r="N14" s="293">
        <f t="shared" si="1"/>
        <v>55.172413793103445</v>
      </c>
      <c r="O14" s="159" t="e">
        <f t="shared" ref="O14:O28" si="2">I14/C14*100</f>
        <v>#VALUE!</v>
      </c>
      <c r="P14" s="160"/>
      <c r="Q14" s="160"/>
      <c r="R14" s="160"/>
      <c r="S14" s="161"/>
    </row>
    <row r="15" spans="1:19" ht="20.25" customHeight="1" thickTop="1" thickBot="1">
      <c r="A15" s="110" t="s">
        <v>105</v>
      </c>
      <c r="B15" s="133">
        <v>22943</v>
      </c>
      <c r="C15" s="134" t="s">
        <v>164</v>
      </c>
      <c r="D15" s="134">
        <v>16709</v>
      </c>
      <c r="E15" s="134">
        <v>24</v>
      </c>
      <c r="F15" s="134">
        <v>91</v>
      </c>
      <c r="G15" s="223">
        <v>6119</v>
      </c>
      <c r="H15" s="215">
        <v>18219</v>
      </c>
      <c r="I15" s="291" t="s">
        <v>164</v>
      </c>
      <c r="J15" s="296">
        <v>12075</v>
      </c>
      <c r="K15" s="216">
        <v>24</v>
      </c>
      <c r="L15" s="216">
        <v>418</v>
      </c>
      <c r="M15" s="297">
        <v>5702</v>
      </c>
      <c r="N15" s="293">
        <f t="shared" si="1"/>
        <v>79.409841781807089</v>
      </c>
      <c r="O15" s="159" t="e">
        <f t="shared" si="2"/>
        <v>#VALUE!</v>
      </c>
      <c r="P15" s="160">
        <f t="shared" ref="P15:P22" si="3">J15/D15*100</f>
        <v>72.266443234185175</v>
      </c>
      <c r="Q15" s="160"/>
      <c r="R15" s="160">
        <f>L15/F15*100</f>
        <v>459.34065934065933</v>
      </c>
      <c r="S15" s="161">
        <f>M15/G15*100</f>
        <v>93.185160974015361</v>
      </c>
    </row>
    <row r="16" spans="1:19" ht="20.25" customHeight="1" thickTop="1" thickBot="1">
      <c r="A16" s="110" t="s">
        <v>106</v>
      </c>
      <c r="B16" s="133">
        <v>76</v>
      </c>
      <c r="C16" s="134" t="s">
        <v>164</v>
      </c>
      <c r="D16" s="134">
        <v>76</v>
      </c>
      <c r="E16" s="134" t="s">
        <v>164</v>
      </c>
      <c r="F16" s="134" t="s">
        <v>164</v>
      </c>
      <c r="G16" s="223" t="s">
        <v>164</v>
      </c>
      <c r="H16" s="215" t="s">
        <v>164</v>
      </c>
      <c r="I16" s="291" t="s">
        <v>164</v>
      </c>
      <c r="J16" s="296" t="s">
        <v>164</v>
      </c>
      <c r="K16" s="216" t="s">
        <v>164</v>
      </c>
      <c r="L16" s="216" t="s">
        <v>164</v>
      </c>
      <c r="M16" s="297" t="s">
        <v>164</v>
      </c>
      <c r="N16" s="293" t="e">
        <f t="shared" si="1"/>
        <v>#VALUE!</v>
      </c>
      <c r="O16" s="159" t="e">
        <f t="shared" si="2"/>
        <v>#VALUE!</v>
      </c>
      <c r="P16" s="160" t="e">
        <f t="shared" si="3"/>
        <v>#VALUE!</v>
      </c>
      <c r="Q16" s="160" t="e">
        <f>K16/E16*100</f>
        <v>#VALUE!</v>
      </c>
      <c r="R16" s="160" t="e">
        <f>L16/F16*100</f>
        <v>#VALUE!</v>
      </c>
      <c r="S16" s="161"/>
    </row>
    <row r="17" spans="1:19" ht="20.25" customHeight="1" thickTop="1" thickBot="1">
      <c r="A17" s="110" t="s">
        <v>98</v>
      </c>
      <c r="B17" s="133">
        <v>127</v>
      </c>
      <c r="C17" s="134" t="s">
        <v>164</v>
      </c>
      <c r="D17" s="134">
        <v>127</v>
      </c>
      <c r="E17" s="134" t="s">
        <v>164</v>
      </c>
      <c r="F17" s="134" t="s">
        <v>164</v>
      </c>
      <c r="G17" s="223" t="s">
        <v>164</v>
      </c>
      <c r="H17" s="215">
        <v>51</v>
      </c>
      <c r="I17" s="291" t="s">
        <v>164</v>
      </c>
      <c r="J17" s="296">
        <v>51</v>
      </c>
      <c r="K17" s="216" t="s">
        <v>164</v>
      </c>
      <c r="L17" s="216" t="s">
        <v>164</v>
      </c>
      <c r="M17" s="297" t="s">
        <v>164</v>
      </c>
      <c r="N17" s="293">
        <f t="shared" si="1"/>
        <v>40.15748031496063</v>
      </c>
      <c r="O17" s="159" t="e">
        <f t="shared" si="2"/>
        <v>#VALUE!</v>
      </c>
      <c r="P17" s="160">
        <f t="shared" si="3"/>
        <v>40.15748031496063</v>
      </c>
      <c r="Q17" s="160" t="e">
        <f>K17/E17*100</f>
        <v>#VALUE!</v>
      </c>
      <c r="R17" s="160"/>
      <c r="S17" s="161"/>
    </row>
    <row r="18" spans="1:19" ht="20.25" customHeight="1" thickTop="1" thickBot="1">
      <c r="A18" s="110" t="s">
        <v>107</v>
      </c>
      <c r="B18" s="133">
        <v>10194</v>
      </c>
      <c r="C18" s="134" t="s">
        <v>164</v>
      </c>
      <c r="D18" s="134">
        <v>3118</v>
      </c>
      <c r="E18" s="134">
        <v>383</v>
      </c>
      <c r="F18" s="134" t="s">
        <v>164</v>
      </c>
      <c r="G18" s="223">
        <v>6693</v>
      </c>
      <c r="H18" s="215">
        <v>10394</v>
      </c>
      <c r="I18" s="291" t="s">
        <v>164</v>
      </c>
      <c r="J18" s="296">
        <v>2949</v>
      </c>
      <c r="K18" s="216">
        <v>368</v>
      </c>
      <c r="L18" s="216">
        <v>33</v>
      </c>
      <c r="M18" s="297">
        <v>7044</v>
      </c>
      <c r="N18" s="293">
        <f t="shared" si="1"/>
        <v>101.96193839513438</v>
      </c>
      <c r="O18" s="159" t="e">
        <f t="shared" si="2"/>
        <v>#VALUE!</v>
      </c>
      <c r="P18" s="160">
        <f t="shared" si="3"/>
        <v>94.579858883899931</v>
      </c>
      <c r="Q18" s="160">
        <f>K18/E18*100</f>
        <v>96.083550913838124</v>
      </c>
      <c r="R18" s="160" t="e">
        <f t="shared" ref="R18:S22" si="4">L18/F18*100</f>
        <v>#VALUE!</v>
      </c>
      <c r="S18" s="161">
        <f t="shared" si="4"/>
        <v>105.24428507395787</v>
      </c>
    </row>
    <row r="19" spans="1:19" ht="14.7" thickTop="1" thickBot="1">
      <c r="A19" s="110" t="s">
        <v>153</v>
      </c>
      <c r="B19" s="133">
        <v>23485</v>
      </c>
      <c r="C19" s="134" t="s">
        <v>164</v>
      </c>
      <c r="D19" s="134">
        <v>7454</v>
      </c>
      <c r="E19" s="134" t="s">
        <v>164</v>
      </c>
      <c r="F19" s="134" t="s">
        <v>164</v>
      </c>
      <c r="G19" s="223">
        <v>16031</v>
      </c>
      <c r="H19" s="215">
        <v>26216</v>
      </c>
      <c r="I19" s="291" t="s">
        <v>164</v>
      </c>
      <c r="J19" s="296">
        <v>9234</v>
      </c>
      <c r="K19" s="216" t="s">
        <v>164</v>
      </c>
      <c r="L19" s="216">
        <v>32</v>
      </c>
      <c r="M19" s="483">
        <v>16950</v>
      </c>
      <c r="N19" s="293">
        <f t="shared" si="1"/>
        <v>111.62869916968276</v>
      </c>
      <c r="O19" s="159" t="e">
        <f t="shared" si="2"/>
        <v>#VALUE!</v>
      </c>
      <c r="P19" s="160">
        <f t="shared" si="3"/>
        <v>123.8797960826402</v>
      </c>
      <c r="Q19" s="160"/>
      <c r="R19" s="160" t="e">
        <f t="shared" si="4"/>
        <v>#VALUE!</v>
      </c>
      <c r="S19" s="161">
        <f t="shared" si="4"/>
        <v>105.73264300417939</v>
      </c>
    </row>
    <row r="20" spans="1:19" ht="20.25" customHeight="1" thickTop="1" thickBot="1">
      <c r="A20" s="110" t="s">
        <v>23</v>
      </c>
      <c r="B20" s="133">
        <v>110056</v>
      </c>
      <c r="C20" s="134">
        <v>1300</v>
      </c>
      <c r="D20" s="134">
        <v>55055</v>
      </c>
      <c r="E20" s="134">
        <v>220</v>
      </c>
      <c r="F20" s="134">
        <v>9211</v>
      </c>
      <c r="G20" s="223">
        <v>45570</v>
      </c>
      <c r="H20" s="215">
        <v>118808</v>
      </c>
      <c r="I20" s="291">
        <v>2340</v>
      </c>
      <c r="J20" s="296">
        <v>58939</v>
      </c>
      <c r="K20" s="216">
        <v>266</v>
      </c>
      <c r="L20" s="216">
        <v>10138</v>
      </c>
      <c r="M20" s="484">
        <v>49465</v>
      </c>
      <c r="N20" s="293">
        <f t="shared" si="1"/>
        <v>107.95231518499673</v>
      </c>
      <c r="O20" s="159">
        <f t="shared" si="2"/>
        <v>180</v>
      </c>
      <c r="P20" s="160">
        <f t="shared" si="3"/>
        <v>107.05476341839979</v>
      </c>
      <c r="Q20" s="160">
        <f>K20/E20*100</f>
        <v>120.90909090909091</v>
      </c>
      <c r="R20" s="160">
        <f t="shared" si="4"/>
        <v>110.0640538486592</v>
      </c>
      <c r="S20" s="161">
        <f t="shared" si="4"/>
        <v>108.54728988369541</v>
      </c>
    </row>
    <row r="21" spans="1:19" ht="14.7" thickTop="1" thickBot="1">
      <c r="A21" s="110" t="s">
        <v>109</v>
      </c>
      <c r="B21" s="133">
        <v>44168</v>
      </c>
      <c r="C21" s="134">
        <v>2290</v>
      </c>
      <c r="D21" s="134">
        <v>36528</v>
      </c>
      <c r="E21" s="134">
        <v>27</v>
      </c>
      <c r="F21" s="134">
        <v>894</v>
      </c>
      <c r="G21" s="223">
        <v>6719</v>
      </c>
      <c r="H21" s="215">
        <v>30892</v>
      </c>
      <c r="I21" s="291">
        <v>505</v>
      </c>
      <c r="J21" s="296">
        <v>19851</v>
      </c>
      <c r="K21" s="216">
        <v>392</v>
      </c>
      <c r="L21" s="216">
        <v>1657</v>
      </c>
      <c r="M21" s="484">
        <v>8992</v>
      </c>
      <c r="N21" s="293">
        <f t="shared" si="1"/>
        <v>69.942039485600432</v>
      </c>
      <c r="O21" s="159">
        <f t="shared" si="2"/>
        <v>22.05240174672489</v>
      </c>
      <c r="P21" s="160">
        <f t="shared" si="3"/>
        <v>54.344612352168198</v>
      </c>
      <c r="Q21" s="160">
        <f>K21/E21*100</f>
        <v>1451.851851851852</v>
      </c>
      <c r="R21" s="160">
        <f t="shared" si="4"/>
        <v>185.34675615212529</v>
      </c>
      <c r="S21" s="161">
        <f t="shared" si="4"/>
        <v>133.8294389045989</v>
      </c>
    </row>
    <row r="22" spans="1:19" ht="14.7" thickTop="1" thickBot="1">
      <c r="A22" s="110" t="s">
        <v>110</v>
      </c>
      <c r="B22" s="133">
        <v>4413</v>
      </c>
      <c r="C22" s="134" t="s">
        <v>164</v>
      </c>
      <c r="D22" s="134">
        <v>2848</v>
      </c>
      <c r="E22" s="134">
        <v>95</v>
      </c>
      <c r="F22" s="134">
        <v>437</v>
      </c>
      <c r="G22" s="223">
        <v>1033</v>
      </c>
      <c r="H22" s="215">
        <v>10982</v>
      </c>
      <c r="I22" s="291">
        <v>6022</v>
      </c>
      <c r="J22" s="296">
        <v>8221</v>
      </c>
      <c r="K22" s="216">
        <v>221</v>
      </c>
      <c r="L22" s="216">
        <v>1360</v>
      </c>
      <c r="M22" s="483">
        <v>1180</v>
      </c>
      <c r="N22" s="293">
        <f t="shared" si="1"/>
        <v>248.85565375028324</v>
      </c>
      <c r="O22" s="159" t="e">
        <f t="shared" si="2"/>
        <v>#VALUE!</v>
      </c>
      <c r="P22" s="160">
        <f t="shared" si="3"/>
        <v>288.65870786516854</v>
      </c>
      <c r="Q22" s="160">
        <f>K22/E22*100</f>
        <v>232.63157894736844</v>
      </c>
      <c r="R22" s="160">
        <f t="shared" si="4"/>
        <v>311.21281464530892</v>
      </c>
      <c r="S22" s="161">
        <f t="shared" si="4"/>
        <v>114.23039690222652</v>
      </c>
    </row>
    <row r="23" spans="1:19" ht="20.25" customHeight="1" thickTop="1" thickBot="1">
      <c r="A23" s="110" t="s">
        <v>111</v>
      </c>
      <c r="B23" s="133">
        <v>394</v>
      </c>
      <c r="C23" s="134" t="s">
        <v>164</v>
      </c>
      <c r="D23" s="134">
        <v>58</v>
      </c>
      <c r="E23" s="134" t="s">
        <v>164</v>
      </c>
      <c r="F23" s="134">
        <v>308</v>
      </c>
      <c r="G23" s="223">
        <v>28</v>
      </c>
      <c r="H23" s="215">
        <v>386</v>
      </c>
      <c r="I23" s="291" t="s">
        <v>164</v>
      </c>
      <c r="J23" s="296">
        <v>58</v>
      </c>
      <c r="K23" s="216" t="s">
        <v>164</v>
      </c>
      <c r="L23" s="216">
        <v>328</v>
      </c>
      <c r="M23" s="483" t="s">
        <v>164</v>
      </c>
      <c r="N23" s="293">
        <f t="shared" si="1"/>
        <v>97.969543147208128</v>
      </c>
      <c r="O23" s="159" t="e">
        <f t="shared" si="2"/>
        <v>#VALUE!</v>
      </c>
      <c r="P23" s="160"/>
      <c r="Q23" s="160"/>
      <c r="R23" s="160">
        <f>L23/F23*100</f>
        <v>106.49350649350649</v>
      </c>
      <c r="S23" s="161"/>
    </row>
    <row r="24" spans="1:19" ht="20.25" customHeight="1" thickTop="1" thickBot="1">
      <c r="A24" s="110" t="s">
        <v>100</v>
      </c>
      <c r="B24" s="133">
        <v>33661</v>
      </c>
      <c r="C24" s="134" t="s">
        <v>164</v>
      </c>
      <c r="D24" s="134">
        <v>29619</v>
      </c>
      <c r="E24" s="134">
        <v>534</v>
      </c>
      <c r="F24" s="134">
        <v>76</v>
      </c>
      <c r="G24" s="223">
        <v>3432</v>
      </c>
      <c r="H24" s="215">
        <v>34405</v>
      </c>
      <c r="I24" s="291">
        <v>4804</v>
      </c>
      <c r="J24" s="296">
        <v>29815</v>
      </c>
      <c r="K24" s="216">
        <v>367</v>
      </c>
      <c r="L24" s="216">
        <v>131</v>
      </c>
      <c r="M24" s="483">
        <v>4092</v>
      </c>
      <c r="N24" s="293">
        <f t="shared" si="1"/>
        <v>102.21027301625026</v>
      </c>
      <c r="O24" s="159" t="e">
        <f t="shared" si="2"/>
        <v>#VALUE!</v>
      </c>
      <c r="P24" s="160">
        <f>J24/D24*100</f>
        <v>100.66173739829163</v>
      </c>
      <c r="Q24" s="160">
        <f>K24/E24*100</f>
        <v>68.726591760299627</v>
      </c>
      <c r="R24" s="160">
        <f>L24/F24*100</f>
        <v>172.36842105263156</v>
      </c>
      <c r="S24" s="161">
        <f>M24/G24*100</f>
        <v>119.23076923076923</v>
      </c>
    </row>
    <row r="25" spans="1:19" ht="20.25" customHeight="1" thickTop="1" thickBot="1">
      <c r="A25" s="110" t="s">
        <v>101</v>
      </c>
      <c r="B25" s="133">
        <v>35520</v>
      </c>
      <c r="C25" s="134" t="s">
        <v>164</v>
      </c>
      <c r="D25" s="134">
        <v>14023</v>
      </c>
      <c r="E25" s="134" t="s">
        <v>164</v>
      </c>
      <c r="F25" s="134" t="s">
        <v>164</v>
      </c>
      <c r="G25" s="223">
        <v>21497</v>
      </c>
      <c r="H25" s="215">
        <v>27660</v>
      </c>
      <c r="I25" s="291" t="s">
        <v>164</v>
      </c>
      <c r="J25" s="296">
        <v>8067</v>
      </c>
      <c r="K25" s="216">
        <v>2</v>
      </c>
      <c r="L25" s="216" t="s">
        <v>164</v>
      </c>
      <c r="M25" s="483">
        <v>19591</v>
      </c>
      <c r="N25" s="293">
        <f t="shared" si="1"/>
        <v>77.871621621621628</v>
      </c>
      <c r="O25" s="159" t="e">
        <f t="shared" si="2"/>
        <v>#VALUE!</v>
      </c>
      <c r="P25" s="160">
        <f>J25/D25*100</f>
        <v>57.526920059901585</v>
      </c>
      <c r="Q25" s="160" t="e">
        <f>K25/E25*100</f>
        <v>#VALUE!</v>
      </c>
      <c r="R25" s="160" t="e">
        <f>L25/F25*100</f>
        <v>#VALUE!</v>
      </c>
      <c r="S25" s="161"/>
    </row>
    <row r="26" spans="1:19" ht="14.7" thickTop="1" thickBot="1">
      <c r="A26" s="110" t="s">
        <v>114</v>
      </c>
      <c r="B26" s="133">
        <v>24467</v>
      </c>
      <c r="C26" s="134">
        <v>1634</v>
      </c>
      <c r="D26" s="134">
        <v>13272</v>
      </c>
      <c r="E26" s="134">
        <v>70</v>
      </c>
      <c r="F26" s="134">
        <v>2973</v>
      </c>
      <c r="G26" s="223">
        <v>8152</v>
      </c>
      <c r="H26" s="215">
        <v>25837</v>
      </c>
      <c r="I26" s="291">
        <v>861</v>
      </c>
      <c r="J26" s="296">
        <v>14376</v>
      </c>
      <c r="K26" s="216">
        <v>86</v>
      </c>
      <c r="L26" s="216">
        <v>3222</v>
      </c>
      <c r="M26" s="483">
        <v>8153</v>
      </c>
      <c r="N26" s="293">
        <f t="shared" si="1"/>
        <v>105.59937875505783</v>
      </c>
      <c r="O26" s="159">
        <f t="shared" si="2"/>
        <v>52.692778457772334</v>
      </c>
      <c r="P26" s="160">
        <f>J26/D26*100</f>
        <v>108.31826401446654</v>
      </c>
      <c r="Q26" s="160"/>
      <c r="R26" s="160">
        <f>L26/F26*100</f>
        <v>108.37537840565086</v>
      </c>
      <c r="S26" s="161">
        <f>M26/G26*100</f>
        <v>100.01226692836114</v>
      </c>
    </row>
    <row r="27" spans="1:19" ht="20.25" customHeight="1" thickTop="1" thickBot="1">
      <c r="A27" s="111" t="s">
        <v>112</v>
      </c>
      <c r="B27" s="135">
        <v>13384</v>
      </c>
      <c r="C27" s="136" t="s">
        <v>164</v>
      </c>
      <c r="D27" s="136">
        <v>12696</v>
      </c>
      <c r="E27" s="136">
        <v>345</v>
      </c>
      <c r="F27" s="136" t="s">
        <v>164</v>
      </c>
      <c r="G27" s="224">
        <v>343</v>
      </c>
      <c r="H27" s="230">
        <v>11505</v>
      </c>
      <c r="I27" s="292">
        <v>1382</v>
      </c>
      <c r="J27" s="298">
        <v>10268</v>
      </c>
      <c r="K27" s="299">
        <v>338</v>
      </c>
      <c r="L27" s="299">
        <v>143</v>
      </c>
      <c r="M27" s="485">
        <v>756</v>
      </c>
      <c r="N27" s="294">
        <f t="shared" si="1"/>
        <v>85.960848774656313</v>
      </c>
      <c r="O27" s="159" t="e">
        <f t="shared" si="2"/>
        <v>#VALUE!</v>
      </c>
      <c r="P27" s="162">
        <f>J27/D27*100</f>
        <v>80.875866414618784</v>
      </c>
      <c r="Q27" s="162">
        <f>K27/E27*100</f>
        <v>97.971014492753625</v>
      </c>
      <c r="R27" s="160"/>
      <c r="S27" s="163">
        <f>M27/G27*100</f>
        <v>220.40816326530609</v>
      </c>
    </row>
    <row r="28" spans="1:19" s="25" customFormat="1" ht="20.25" customHeight="1" thickTop="1" thickBot="1">
      <c r="A28" s="24" t="s">
        <v>113</v>
      </c>
      <c r="B28" s="137">
        <v>405284</v>
      </c>
      <c r="C28" s="138">
        <v>5573</v>
      </c>
      <c r="D28" s="138">
        <v>244891</v>
      </c>
      <c r="E28" s="138">
        <v>5655</v>
      </c>
      <c r="F28" s="138">
        <v>14297</v>
      </c>
      <c r="G28" s="138">
        <v>140441</v>
      </c>
      <c r="H28" s="487">
        <v>407291</v>
      </c>
      <c r="I28" s="172">
        <v>15914</v>
      </c>
      <c r="J28" s="295">
        <v>222623</v>
      </c>
      <c r="K28" s="295">
        <v>13151</v>
      </c>
      <c r="L28" s="295">
        <v>18293</v>
      </c>
      <c r="M28" s="486">
        <v>153224</v>
      </c>
      <c r="N28" s="690">
        <f t="shared" si="1"/>
        <v>100.49520829837842</v>
      </c>
      <c r="O28" s="164">
        <f t="shared" si="2"/>
        <v>285.55535618158984</v>
      </c>
      <c r="P28" s="164">
        <f>J28/D28*100</f>
        <v>90.906974939871205</v>
      </c>
      <c r="Q28" s="164">
        <f>K28/E28*100</f>
        <v>232.55526083112289</v>
      </c>
      <c r="R28" s="164">
        <f>L28/F28*100</f>
        <v>127.9499195635448</v>
      </c>
      <c r="S28" s="165">
        <f>M28/G28*100</f>
        <v>109.10204285073448</v>
      </c>
    </row>
    <row r="29" spans="1:19" s="25" customFormat="1" ht="7.5" customHeight="1" thickTop="1" thickBot="1">
      <c r="A29" s="265"/>
      <c r="B29" s="266"/>
      <c r="C29" s="266"/>
      <c r="D29" s="266"/>
      <c r="E29" s="266"/>
      <c r="F29" s="266"/>
      <c r="G29" s="266"/>
      <c r="H29" s="267"/>
      <c r="I29" s="267"/>
      <c r="J29" s="267"/>
      <c r="K29" s="267"/>
      <c r="L29" s="267"/>
      <c r="M29" s="267"/>
      <c r="N29" s="164"/>
      <c r="O29" s="164"/>
      <c r="P29" s="164"/>
      <c r="Q29" s="164"/>
      <c r="R29" s="164"/>
      <c r="S29" s="165"/>
    </row>
    <row r="30" spans="1:19" s="25" customFormat="1" ht="20.25" customHeight="1" thickTop="1" thickBot="1">
      <c r="A30" s="314" t="s">
        <v>136</v>
      </c>
      <c r="B30" s="376">
        <f t="shared" ref="B30:G30" si="5">B28/$B$28</f>
        <v>1</v>
      </c>
      <c r="C30" s="376">
        <f t="shared" si="5"/>
        <v>1.3750851254922473E-2</v>
      </c>
      <c r="D30" s="376">
        <f t="shared" si="5"/>
        <v>0.60424541802785203</v>
      </c>
      <c r="E30" s="376">
        <f t="shared" si="5"/>
        <v>1.3953178511858351E-2</v>
      </c>
      <c r="F30" s="376">
        <f t="shared" si="5"/>
        <v>3.5276497468441879E-2</v>
      </c>
      <c r="G30" s="377">
        <f t="shared" si="5"/>
        <v>0.34652490599184771</v>
      </c>
      <c r="H30" s="268">
        <f t="shared" ref="H30:M30" si="6">H28/$H$28</f>
        <v>1</v>
      </c>
      <c r="I30" s="268">
        <f t="shared" si="6"/>
        <v>3.9072800528369152E-2</v>
      </c>
      <c r="J30" s="268">
        <f t="shared" si="6"/>
        <v>0.54659444966866444</v>
      </c>
      <c r="K30" s="268">
        <f t="shared" si="6"/>
        <v>3.2288953107237825E-2</v>
      </c>
      <c r="L30" s="268">
        <f t="shared" si="6"/>
        <v>4.4913833107041404E-2</v>
      </c>
      <c r="M30" s="268">
        <f t="shared" si="6"/>
        <v>0.37620276411705633</v>
      </c>
      <c r="N30" s="164"/>
      <c r="O30" s="164"/>
      <c r="P30" s="164"/>
      <c r="Q30" s="164"/>
      <c r="R30" s="164"/>
      <c r="S30" s="165"/>
    </row>
    <row r="31" spans="1:19" ht="21.6" customHeight="1" thickTop="1">
      <c r="A31" s="307" t="s">
        <v>140</v>
      </c>
      <c r="B31" s="375"/>
      <c r="C31" s="307"/>
      <c r="D31" s="307"/>
      <c r="E31" s="307" t="s">
        <v>141</v>
      </c>
      <c r="F31" s="307"/>
      <c r="G31" s="307"/>
      <c r="H31" s="217"/>
      <c r="I31" s="217"/>
      <c r="J31" s="217"/>
      <c r="K31" s="217"/>
      <c r="L31" s="217"/>
      <c r="M31" s="217"/>
      <c r="N31" s="12"/>
      <c r="O31" s="12"/>
      <c r="P31" s="12"/>
      <c r="Q31" s="12"/>
      <c r="R31" s="12"/>
      <c r="S31" s="13"/>
    </row>
    <row r="32" spans="1:19" ht="16.95" customHeight="1">
      <c r="A32" s="307" t="s">
        <v>142</v>
      </c>
      <c r="B32" s="375"/>
      <c r="C32" s="307"/>
      <c r="D32" s="307"/>
      <c r="E32" s="307" t="s">
        <v>143</v>
      </c>
      <c r="F32" s="307"/>
      <c r="G32" s="307"/>
      <c r="H32" s="218"/>
      <c r="I32" s="218"/>
      <c r="J32" s="735" t="s">
        <v>191</v>
      </c>
      <c r="K32" s="736"/>
      <c r="L32" s="736"/>
      <c r="M32" s="736"/>
      <c r="N32" s="736"/>
      <c r="O32" s="736"/>
      <c r="P32" s="737"/>
      <c r="Q32" s="737"/>
      <c r="R32" s="5"/>
      <c r="S32" s="16"/>
    </row>
    <row r="33" spans="1:19" ht="16.95" customHeight="1" thickBot="1">
      <c r="A33" s="492" t="s">
        <v>144</v>
      </c>
      <c r="B33" s="493"/>
      <c r="C33" s="492"/>
      <c r="D33" s="492"/>
      <c r="E33" s="492"/>
      <c r="F33" s="492"/>
      <c r="G33" s="492"/>
      <c r="H33" s="219"/>
      <c r="I33" s="219"/>
      <c r="J33" s="219"/>
      <c r="K33" s="219"/>
      <c r="L33" s="219"/>
      <c r="M33" s="219"/>
      <c r="N33" s="18"/>
      <c r="O33" s="18"/>
      <c r="P33" s="18"/>
      <c r="Q33" s="18"/>
      <c r="R33" s="18"/>
      <c r="S33" s="19"/>
    </row>
    <row r="34" spans="1:19" ht="13.5" customHeight="1"/>
    <row r="35" spans="1:19" ht="20.25" customHeight="1">
      <c r="B35" s="236"/>
      <c r="M35" s="488"/>
      <c r="N35" s="489"/>
      <c r="O35" s="489"/>
      <c r="P35" s="490"/>
    </row>
    <row r="36" spans="1:19" ht="13.5" customHeight="1">
      <c r="M36" s="491"/>
      <c r="N36" s="490"/>
      <c r="O36" s="490"/>
      <c r="P36" s="490"/>
    </row>
    <row r="37" spans="1:19" ht="20.25" customHeight="1"/>
    <row r="38" spans="1:19" ht="20.25" customHeight="1">
      <c r="F38" s="6" t="s">
        <v>133</v>
      </c>
    </row>
    <row r="39" spans="1:19" ht="20.25" customHeight="1"/>
    <row r="40" spans="1:19" ht="20.25" customHeight="1"/>
    <row r="41" spans="1:19" ht="20.25" customHeight="1"/>
    <row r="42" spans="1:19" ht="20.25" customHeight="1"/>
    <row r="43" spans="1:19" ht="20.25" customHeight="1"/>
    <row r="44" spans="1:19" ht="20.25" customHeight="1"/>
    <row r="45" spans="1:19" ht="20.25" customHeight="1"/>
    <row r="46" spans="1:19" ht="20.25" customHeight="1"/>
    <row r="47" spans="1:19" ht="20.25" customHeight="1"/>
    <row r="48" spans="1:19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</sheetData>
  <mergeCells count="4">
    <mergeCell ref="B11:G11"/>
    <mergeCell ref="H11:M11"/>
    <mergeCell ref="N11:S11"/>
    <mergeCell ref="J32:Q32"/>
  </mergeCells>
  <phoneticPr fontId="0" type="noConversion"/>
  <printOptions horizontalCentered="1" gridLines="1"/>
  <pageMargins left="0.47244094488188981" right="0.19685039370078741" top="0.78740157480314965" bottom="0.39370078740157483" header="0.9055118110236221" footer="0.31496062992125984"/>
  <pageSetup paperSize="9" scale="92" orientation="landscape" horizontalDpi="300" verticalDpi="300" r:id="rId1"/>
  <headerFooter alignWithMargins="0">
    <oddFooter>&amp;L&amp;F/&amp;A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9</vt:i4>
      </vt:variant>
      <vt:variant>
        <vt:lpstr>Diagramme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22" baseType="lpstr">
      <vt:lpstr> akt.Quartal NPKCaO-gesamt</vt:lpstr>
      <vt:lpstr>NPKCaO-Quart-Grafik-Jahre</vt:lpstr>
      <vt:lpstr>NPKCa-Ges. 2011-21 Jahr-Quartal</vt:lpstr>
      <vt:lpstr>Dgm CaO-N-P-K 2021</vt:lpstr>
      <vt:lpstr>NPKCa IV. Quart-Länder</vt:lpstr>
      <vt:lpstr>N I</vt:lpstr>
      <vt:lpstr>P2O5 I</vt:lpstr>
      <vt:lpstr>K2O I</vt:lpstr>
      <vt:lpstr>CaO I</vt:lpstr>
      <vt:lpstr>Dia akt Quartal NPKCa</vt:lpstr>
      <vt:lpstr>Dia Quartal Differ</vt:lpstr>
      <vt:lpstr>Dia IV. Quartale</vt:lpstr>
      <vt:lpstr>Dia N I</vt:lpstr>
      <vt:lpstr>Dia P2O5 I</vt:lpstr>
      <vt:lpstr>Dia K2O I</vt:lpstr>
      <vt:lpstr>Dia CaO I</vt:lpstr>
      <vt:lpstr>' akt.Quartal NPKCaO-gesamt'!Druckbereich</vt:lpstr>
      <vt:lpstr>'CaO I'!Druckbereich</vt:lpstr>
      <vt:lpstr>'K2O I'!Druckbereich</vt:lpstr>
      <vt:lpstr>'N I'!Druckbereich</vt:lpstr>
      <vt:lpstr>'NPKCa IV. Quart-Länder'!Druckbereich</vt:lpstr>
      <vt:lpstr>'P2O5 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Bundesamt</dc:creator>
  <cp:lastModifiedBy>Müller, Dr. Reinhard</cp:lastModifiedBy>
  <cp:lastPrinted>2013-06-03T07:46:30Z</cp:lastPrinted>
  <dcterms:created xsi:type="dcterms:W3CDTF">2002-05-23T05:22:33Z</dcterms:created>
  <dcterms:modified xsi:type="dcterms:W3CDTF">2022-03-01T09:46:38Z</dcterms:modified>
</cp:coreProperties>
</file>