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7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N:\D H G\Rundschreiben\2022\RS 04 2022 DHG-Statistik Q1-22+QR-Code DHG\"/>
    </mc:Choice>
  </mc:AlternateContent>
  <xr:revisionPtr revIDLastSave="0" documentId="13_ncr:1_{B8135DE7-1914-4AB2-AEF4-697C7F3334A8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 akt.Quartal NPKCaO-gesamt" sheetId="51" r:id="rId1"/>
    <sheet name="NPKCaO-Grafik-Jahre" sheetId="73" r:id="rId2"/>
    <sheet name="Dia akt Quartal NPKCa" sheetId="52" r:id="rId3"/>
    <sheet name="Dia Quartal Differ" sheetId="53" r:id="rId4"/>
    <sheet name="NPKCa-Gesamt 07-19 Jahr-Quartal" sheetId="70" state="hidden" r:id="rId5"/>
    <sheet name="NPKCa-Gesamt 10-21 Jahr-Quart" sheetId="75" r:id="rId6"/>
    <sheet name="Dia Quartal Jahre" sheetId="54" r:id="rId7"/>
    <sheet name="Grafik Kalk Quartale" sheetId="74" r:id="rId8"/>
    <sheet name="NPKCa I Quart-Länder" sheetId="48" r:id="rId9"/>
    <sheet name="N I" sheetId="16" r:id="rId10"/>
    <sheet name="Dia N I" sheetId="27" r:id="rId11"/>
    <sheet name="P2O5 I" sheetId="17" r:id="rId12"/>
    <sheet name="Dia P2O5 I" sheetId="28" r:id="rId13"/>
    <sheet name="K2O I" sheetId="18" r:id="rId14"/>
    <sheet name="Dia K2O I" sheetId="29" r:id="rId15"/>
    <sheet name="CaO I" sheetId="19" r:id="rId16"/>
    <sheet name="Dia CaO I" sheetId="30" r:id="rId17"/>
  </sheets>
  <externalReferences>
    <externalReference r:id="rId18"/>
  </externalReferences>
  <definedNames>
    <definedName name="_xlnm.Print_Area" localSheetId="0">' akt.Quartal NPKCaO-gesamt'!$A$1:$U$12</definedName>
    <definedName name="_xlnm.Print_Area" localSheetId="15">'CaO I'!$A$5:$M$37</definedName>
    <definedName name="_xlnm.Print_Area" localSheetId="13">'K2O I'!$A$5:$M$35</definedName>
    <definedName name="_xlnm.Print_Area" localSheetId="9">'N I'!$A$4:$M$37</definedName>
    <definedName name="_xlnm.Print_Area" localSheetId="8">'NPKCa I Quart-Länder'!$A$1:$M$25</definedName>
    <definedName name="_xlnm.Print_Area" localSheetId="4">'NPKCa-Gesamt 07-19 Jahr-Quartal'!$A$1:$P$29</definedName>
    <definedName name="_xlnm.Print_Area" localSheetId="5">'NPKCa-Gesamt 10-21 Jahr-Quart'!$A$1:$S$29</definedName>
    <definedName name="_xlnm.Print_Area" localSheetId="11">'P2O5 I'!$A$4:$M$33</definedName>
    <definedName name="Eigenkapital">#REF!</definedName>
    <definedName name="Erlöse_gesamt">#REF!</definedName>
    <definedName name="Gesamt">'[1]Daten lfd. CaO Detail'!$D$1:$D$65536</definedName>
    <definedName name="Gesamtaufwendungen">#REF!</definedName>
    <definedName name="Jahresüberschuß">#REF!</definedName>
    <definedName name="Umlage_DH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" i="75" l="1"/>
  <c r="R11" i="75"/>
  <c r="R17" i="75"/>
  <c r="R36" i="75"/>
  <c r="R35" i="75"/>
  <c r="R23" i="75"/>
  <c r="W23" i="75"/>
  <c r="Y23" i="75" s="1"/>
  <c r="AA23" i="75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S29" i="19"/>
  <c r="R29" i="19"/>
  <c r="Q29" i="19"/>
  <c r="P29" i="19"/>
  <c r="O29" i="19"/>
  <c r="N29" i="19"/>
  <c r="S28" i="19"/>
  <c r="Q28" i="19"/>
  <c r="P28" i="19"/>
  <c r="O28" i="19"/>
  <c r="N28" i="19"/>
  <c r="S27" i="19"/>
  <c r="R27" i="19"/>
  <c r="P27" i="19"/>
  <c r="O27" i="19"/>
  <c r="N27" i="19"/>
  <c r="R26" i="19"/>
  <c r="Q26" i="19"/>
  <c r="P26" i="19"/>
  <c r="O26" i="19"/>
  <c r="N26" i="19"/>
  <c r="S25" i="19"/>
  <c r="R25" i="19"/>
  <c r="Q25" i="19"/>
  <c r="P25" i="19"/>
  <c r="O25" i="19"/>
  <c r="N25" i="19"/>
  <c r="R24" i="19"/>
  <c r="O24" i="19"/>
  <c r="N24" i="19"/>
  <c r="S23" i="19"/>
  <c r="R23" i="19"/>
  <c r="Q23" i="19"/>
  <c r="P23" i="19"/>
  <c r="O23" i="19"/>
  <c r="N23" i="19"/>
  <c r="S22" i="19"/>
  <c r="R22" i="19"/>
  <c r="Q22" i="19"/>
  <c r="P22" i="19"/>
  <c r="O22" i="19"/>
  <c r="N22" i="19"/>
  <c r="S21" i="19"/>
  <c r="R21" i="19"/>
  <c r="Q21" i="19"/>
  <c r="P21" i="19"/>
  <c r="O21" i="19"/>
  <c r="N21" i="19"/>
  <c r="S20" i="19"/>
  <c r="R20" i="19"/>
  <c r="P20" i="19"/>
  <c r="O20" i="19"/>
  <c r="N20" i="19"/>
  <c r="S19" i="19"/>
  <c r="R19" i="19"/>
  <c r="Q19" i="19"/>
  <c r="P19" i="19"/>
  <c r="O19" i="19"/>
  <c r="N19" i="19"/>
  <c r="Q18" i="19"/>
  <c r="P18" i="19"/>
  <c r="O18" i="19"/>
  <c r="N18" i="19"/>
  <c r="R17" i="19"/>
  <c r="Q17" i="19"/>
  <c r="P17" i="19"/>
  <c r="O17" i="19"/>
  <c r="N17" i="19"/>
  <c r="S16" i="19"/>
  <c r="R16" i="19"/>
  <c r="P16" i="19"/>
  <c r="O16" i="19"/>
  <c r="N16" i="19"/>
  <c r="O15" i="19"/>
  <c r="N15" i="19"/>
  <c r="S14" i="19"/>
  <c r="R14" i="19"/>
  <c r="Q14" i="19"/>
  <c r="P14" i="19"/>
  <c r="O14" i="19"/>
  <c r="N14" i="19"/>
  <c r="S13" i="19"/>
  <c r="R13" i="19"/>
  <c r="Q13" i="19"/>
  <c r="P13" i="19"/>
  <c r="O13" i="19"/>
  <c r="N13" i="19"/>
  <c r="S29" i="18"/>
  <c r="R29" i="18"/>
  <c r="Q29" i="18"/>
  <c r="P29" i="18"/>
  <c r="O29" i="18"/>
  <c r="N29" i="18"/>
  <c r="S28" i="18"/>
  <c r="Q28" i="18"/>
  <c r="P28" i="18"/>
  <c r="N28" i="18"/>
  <c r="S27" i="18"/>
  <c r="R27" i="18"/>
  <c r="Q27" i="18"/>
  <c r="P27" i="18"/>
  <c r="O27" i="18"/>
  <c r="N27" i="18"/>
  <c r="S26" i="18"/>
  <c r="R26" i="18"/>
  <c r="Q26" i="18"/>
  <c r="P26" i="18"/>
  <c r="O26" i="18"/>
  <c r="N26" i="18"/>
  <c r="S25" i="18"/>
  <c r="R25" i="18"/>
  <c r="Q25" i="18"/>
  <c r="P25" i="18"/>
  <c r="N25" i="18"/>
  <c r="R24" i="18"/>
  <c r="Q24" i="18"/>
  <c r="P24" i="18"/>
  <c r="O24" i="18"/>
  <c r="N24" i="18"/>
  <c r="S23" i="18"/>
  <c r="R23" i="18"/>
  <c r="Q23" i="18"/>
  <c r="P23" i="18"/>
  <c r="O23" i="18"/>
  <c r="N23" i="18"/>
  <c r="S22" i="18"/>
  <c r="R22" i="18"/>
  <c r="Q22" i="18"/>
  <c r="P22" i="18"/>
  <c r="O22" i="18"/>
  <c r="N22" i="18"/>
  <c r="S21" i="18"/>
  <c r="R21" i="18"/>
  <c r="Q21" i="18"/>
  <c r="P21" i="18"/>
  <c r="O21" i="18"/>
  <c r="N21" i="18"/>
  <c r="S20" i="18"/>
  <c r="R20" i="18"/>
  <c r="Q20" i="18"/>
  <c r="P20" i="18"/>
  <c r="O20" i="18"/>
  <c r="N20" i="18"/>
  <c r="S19" i="18"/>
  <c r="R19" i="18"/>
  <c r="Q19" i="18"/>
  <c r="P19" i="18"/>
  <c r="O19" i="18"/>
  <c r="N19" i="18"/>
  <c r="S18" i="18"/>
  <c r="R18" i="18"/>
  <c r="N18" i="18"/>
  <c r="S17" i="18"/>
  <c r="P17" i="18"/>
  <c r="N17" i="18"/>
  <c r="S16" i="18"/>
  <c r="R16" i="18"/>
  <c r="Q16" i="18"/>
  <c r="P16" i="18"/>
  <c r="O16" i="18"/>
  <c r="N16" i="18"/>
  <c r="S15" i="18"/>
  <c r="R15" i="18"/>
  <c r="P15" i="18"/>
  <c r="N15" i="18"/>
  <c r="S14" i="18"/>
  <c r="R14" i="18"/>
  <c r="Q14" i="18"/>
  <c r="P14" i="18"/>
  <c r="O14" i="18"/>
  <c r="N14" i="18"/>
  <c r="S13" i="18"/>
  <c r="R13" i="18"/>
  <c r="Q13" i="18"/>
  <c r="P13" i="18"/>
  <c r="O13" i="18"/>
  <c r="N13" i="18"/>
  <c r="S29" i="17"/>
  <c r="R29" i="17"/>
  <c r="Q29" i="17"/>
  <c r="P29" i="17"/>
  <c r="O29" i="17"/>
  <c r="N29" i="17"/>
  <c r="S28" i="17"/>
  <c r="R28" i="17"/>
  <c r="Q28" i="17"/>
  <c r="O28" i="17"/>
  <c r="N28" i="17"/>
  <c r="S27" i="17"/>
  <c r="R27" i="17"/>
  <c r="Q27" i="17"/>
  <c r="P27" i="17"/>
  <c r="O27" i="17"/>
  <c r="N27" i="17"/>
  <c r="S26" i="17"/>
  <c r="R26" i="17"/>
  <c r="Q26" i="17"/>
  <c r="O26" i="17"/>
  <c r="N26" i="17"/>
  <c r="S25" i="17"/>
  <c r="R25" i="17"/>
  <c r="Q25" i="17"/>
  <c r="P25" i="17"/>
  <c r="O25" i="17"/>
  <c r="N25" i="17"/>
  <c r="Q24" i="17"/>
  <c r="P24" i="17"/>
  <c r="N24" i="17"/>
  <c r="S23" i="17"/>
  <c r="R23" i="17"/>
  <c r="Q23" i="17"/>
  <c r="P23" i="17"/>
  <c r="O23" i="17"/>
  <c r="N23" i="17"/>
  <c r="S22" i="17"/>
  <c r="R22" i="17"/>
  <c r="Q22" i="17"/>
  <c r="P22" i="17"/>
  <c r="O22" i="17"/>
  <c r="N22" i="17"/>
  <c r="S21" i="17"/>
  <c r="R21" i="17"/>
  <c r="Q21" i="17"/>
  <c r="P21" i="17"/>
  <c r="O21" i="17"/>
  <c r="N21" i="17"/>
  <c r="S20" i="17"/>
  <c r="R20" i="17"/>
  <c r="Q20" i="17"/>
  <c r="O20" i="17"/>
  <c r="N20" i="17"/>
  <c r="S19" i="17"/>
  <c r="R19" i="17"/>
  <c r="Q19" i="17"/>
  <c r="P19" i="17"/>
  <c r="O19" i="17"/>
  <c r="N19" i="17"/>
  <c r="S18" i="17"/>
  <c r="Q18" i="17"/>
  <c r="N18" i="17"/>
  <c r="S17" i="17"/>
  <c r="N17" i="17"/>
  <c r="S16" i="17"/>
  <c r="R16" i="17"/>
  <c r="Q16" i="17"/>
  <c r="O16" i="17"/>
  <c r="N16" i="17"/>
  <c r="S15" i="17"/>
  <c r="Q15" i="17"/>
  <c r="N15" i="17"/>
  <c r="S14" i="17"/>
  <c r="R14" i="17"/>
  <c r="Q14" i="17"/>
  <c r="P14" i="17"/>
  <c r="O14" i="17"/>
  <c r="N14" i="17"/>
  <c r="S13" i="17"/>
  <c r="R13" i="17"/>
  <c r="Q13" i="17"/>
  <c r="P13" i="17"/>
  <c r="O13" i="17"/>
  <c r="N13" i="17"/>
  <c r="S30" i="16"/>
  <c r="R30" i="16"/>
  <c r="Q30" i="16"/>
  <c r="P30" i="16"/>
  <c r="O30" i="16"/>
  <c r="N30" i="16"/>
  <c r="S29" i="16"/>
  <c r="R29" i="16"/>
  <c r="Q29" i="16"/>
  <c r="P29" i="16"/>
  <c r="O29" i="16"/>
  <c r="N29" i="16"/>
  <c r="S28" i="16"/>
  <c r="R28" i="16"/>
  <c r="Q28" i="16"/>
  <c r="P28" i="16"/>
  <c r="O28" i="16"/>
  <c r="N28" i="16"/>
  <c r="S27" i="16"/>
  <c r="R27" i="16"/>
  <c r="Q27" i="16"/>
  <c r="P27" i="16"/>
  <c r="O27" i="16"/>
  <c r="N27" i="16"/>
  <c r="S26" i="16"/>
  <c r="R26" i="16"/>
  <c r="Q26" i="16"/>
  <c r="P26" i="16"/>
  <c r="O26" i="16"/>
  <c r="N26" i="16"/>
  <c r="Q25" i="16"/>
  <c r="P25" i="16"/>
  <c r="N25" i="16"/>
  <c r="S24" i="16"/>
  <c r="R24" i="16"/>
  <c r="Q24" i="16"/>
  <c r="P24" i="16"/>
  <c r="O24" i="16"/>
  <c r="N24" i="16"/>
  <c r="S23" i="16"/>
  <c r="R23" i="16"/>
  <c r="Q23" i="16"/>
  <c r="P23" i="16"/>
  <c r="O23" i="16"/>
  <c r="N23" i="16"/>
  <c r="S22" i="16"/>
  <c r="R22" i="16"/>
  <c r="Q22" i="16"/>
  <c r="P22" i="16"/>
  <c r="O22" i="16"/>
  <c r="N22" i="16"/>
  <c r="S21" i="16"/>
  <c r="R21" i="16"/>
  <c r="Q21" i="16"/>
  <c r="P21" i="16"/>
  <c r="O21" i="16"/>
  <c r="N21" i="16"/>
  <c r="S20" i="16"/>
  <c r="R20" i="16"/>
  <c r="Q20" i="16"/>
  <c r="P20" i="16"/>
  <c r="O20" i="16"/>
  <c r="N20" i="16"/>
  <c r="S19" i="16"/>
  <c r="Q19" i="16"/>
  <c r="O19" i="16"/>
  <c r="N19" i="16"/>
  <c r="S18" i="16"/>
  <c r="O18" i="16"/>
  <c r="N18" i="16"/>
  <c r="S17" i="16"/>
  <c r="R17" i="16"/>
  <c r="Q17" i="16"/>
  <c r="P17" i="16"/>
  <c r="O17" i="16"/>
  <c r="N17" i="16"/>
  <c r="S16" i="16"/>
  <c r="Q16" i="16"/>
  <c r="O16" i="16"/>
  <c r="N16" i="16"/>
  <c r="S15" i="16"/>
  <c r="R15" i="16"/>
  <c r="Q15" i="16"/>
  <c r="P15" i="16"/>
  <c r="O15" i="16"/>
  <c r="N15" i="16"/>
  <c r="S14" i="16"/>
  <c r="R14" i="16"/>
  <c r="Q14" i="16"/>
  <c r="P14" i="16"/>
  <c r="O14" i="16"/>
  <c r="N14" i="16"/>
  <c r="M21" i="48"/>
  <c r="L21" i="48"/>
  <c r="K21" i="48"/>
  <c r="J21" i="48"/>
  <c r="I21" i="48"/>
  <c r="H21" i="48"/>
  <c r="G21" i="48"/>
  <c r="F21" i="48"/>
  <c r="E21" i="48"/>
  <c r="D21" i="48"/>
  <c r="C21" i="48"/>
  <c r="B21" i="48"/>
  <c r="M20" i="48"/>
  <c r="L20" i="48"/>
  <c r="K20" i="48"/>
  <c r="J20" i="48"/>
  <c r="I20" i="48"/>
  <c r="H20" i="48"/>
  <c r="G20" i="48"/>
  <c r="F20" i="48"/>
  <c r="E20" i="48"/>
  <c r="D20" i="48"/>
  <c r="C20" i="48"/>
  <c r="B20" i="48"/>
  <c r="M19" i="48"/>
  <c r="L19" i="48"/>
  <c r="K19" i="48"/>
  <c r="J19" i="48"/>
  <c r="I19" i="48"/>
  <c r="H19" i="48"/>
  <c r="G19" i="48"/>
  <c r="F19" i="48"/>
  <c r="E19" i="48"/>
  <c r="D19" i="48"/>
  <c r="C19" i="48"/>
  <c r="B19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M17" i="48"/>
  <c r="L17" i="48"/>
  <c r="K17" i="48"/>
  <c r="J17" i="48"/>
  <c r="I17" i="48"/>
  <c r="H17" i="48"/>
  <c r="G17" i="48"/>
  <c r="F17" i="48"/>
  <c r="E17" i="48"/>
  <c r="D17" i="48"/>
  <c r="C17" i="48"/>
  <c r="B17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M15" i="48"/>
  <c r="L15" i="48"/>
  <c r="K15" i="48"/>
  <c r="J15" i="48"/>
  <c r="I15" i="48"/>
  <c r="H15" i="48"/>
  <c r="G15" i="48"/>
  <c r="F15" i="48"/>
  <c r="E15" i="48"/>
  <c r="D15" i="48"/>
  <c r="C15" i="48"/>
  <c r="B15" i="48"/>
  <c r="M14" i="48"/>
  <c r="L14" i="48"/>
  <c r="K14" i="48"/>
  <c r="J14" i="48"/>
  <c r="I14" i="48"/>
  <c r="H14" i="48"/>
  <c r="G14" i="48"/>
  <c r="F14" i="48"/>
  <c r="E14" i="48"/>
  <c r="D14" i="48"/>
  <c r="C14" i="48"/>
  <c r="B14" i="48"/>
  <c r="M13" i="48"/>
  <c r="L13" i="48"/>
  <c r="K13" i="48"/>
  <c r="J13" i="48"/>
  <c r="I13" i="48"/>
  <c r="H13" i="48"/>
  <c r="G13" i="48"/>
  <c r="F13" i="48"/>
  <c r="E13" i="48"/>
  <c r="D13" i="48"/>
  <c r="C13" i="48"/>
  <c r="B13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M10" i="48"/>
  <c r="L10" i="48"/>
  <c r="K10" i="48"/>
  <c r="J10" i="48"/>
  <c r="I10" i="48"/>
  <c r="H10" i="48"/>
  <c r="G10" i="48"/>
  <c r="F10" i="48"/>
  <c r="E10" i="48"/>
  <c r="D10" i="48"/>
  <c r="C10" i="48"/>
  <c r="B10" i="48"/>
  <c r="M9" i="48"/>
  <c r="L9" i="48"/>
  <c r="K9" i="48"/>
  <c r="J9" i="48"/>
  <c r="I9" i="48"/>
  <c r="H9" i="48"/>
  <c r="G9" i="48"/>
  <c r="F9" i="48"/>
  <c r="E9" i="48"/>
  <c r="D9" i="48"/>
  <c r="C9" i="48"/>
  <c r="B9" i="48"/>
  <c r="M8" i="48"/>
  <c r="L8" i="48"/>
  <c r="K8" i="48"/>
  <c r="J8" i="48"/>
  <c r="I8" i="48"/>
  <c r="H8" i="48"/>
  <c r="G8" i="48"/>
  <c r="F8" i="48"/>
  <c r="E8" i="48"/>
  <c r="D8" i="48"/>
  <c r="C8" i="48"/>
  <c r="B8" i="48"/>
  <c r="M7" i="48"/>
  <c r="L7" i="48"/>
  <c r="K7" i="48"/>
  <c r="J7" i="48"/>
  <c r="I7" i="48"/>
  <c r="H7" i="48"/>
  <c r="G7" i="48"/>
  <c r="F7" i="48"/>
  <c r="E7" i="48"/>
  <c r="D7" i="48"/>
  <c r="C7" i="48"/>
  <c r="B7" i="48"/>
  <c r="M6" i="48"/>
  <c r="L6" i="48"/>
  <c r="K6" i="48"/>
  <c r="J6" i="48"/>
  <c r="I6" i="48"/>
  <c r="H6" i="48"/>
  <c r="G6" i="48"/>
  <c r="F6" i="48"/>
  <c r="E6" i="48"/>
  <c r="D6" i="48"/>
  <c r="C6" i="48"/>
  <c r="B6" i="48"/>
  <c r="M5" i="48"/>
  <c r="L5" i="48"/>
  <c r="K5" i="48"/>
  <c r="J5" i="48"/>
  <c r="I5" i="48"/>
  <c r="H5" i="48"/>
  <c r="G5" i="48"/>
  <c r="F5" i="48"/>
  <c r="E5" i="48"/>
  <c r="D5" i="48"/>
  <c r="C5" i="48"/>
  <c r="B5" i="48"/>
  <c r="Q43" i="75"/>
  <c r="P43" i="75"/>
  <c r="O43" i="75"/>
  <c r="N43" i="75"/>
  <c r="D43" i="75"/>
  <c r="Q42" i="75"/>
  <c r="P42" i="75"/>
  <c r="O42" i="75"/>
  <c r="N42" i="75"/>
  <c r="D42" i="75"/>
  <c r="Q41" i="75"/>
  <c r="P41" i="75"/>
  <c r="O41" i="75"/>
  <c r="N41" i="75"/>
  <c r="D41" i="75"/>
  <c r="S40" i="75"/>
  <c r="Q40" i="75"/>
  <c r="P40" i="75"/>
  <c r="O40" i="75"/>
  <c r="N40" i="75"/>
  <c r="M40" i="75"/>
  <c r="L40" i="75"/>
  <c r="K40" i="75"/>
  <c r="J40" i="75"/>
  <c r="I40" i="75"/>
  <c r="H40" i="75"/>
  <c r="G40" i="75"/>
  <c r="F40" i="75"/>
  <c r="E40" i="75"/>
  <c r="D40" i="75"/>
  <c r="T38" i="75"/>
  <c r="S38" i="75"/>
  <c r="N38" i="75"/>
  <c r="M38" i="75"/>
  <c r="L38" i="75"/>
  <c r="K38" i="75"/>
  <c r="J38" i="75"/>
  <c r="I38" i="75"/>
  <c r="H38" i="75"/>
  <c r="G38" i="75"/>
  <c r="F38" i="75"/>
  <c r="E38" i="75"/>
  <c r="D38" i="75"/>
  <c r="T36" i="75"/>
  <c r="S36" i="75"/>
  <c r="N36" i="75"/>
  <c r="M36" i="75"/>
  <c r="L36" i="75"/>
  <c r="K36" i="75"/>
  <c r="J36" i="75"/>
  <c r="I36" i="75"/>
  <c r="H36" i="75"/>
  <c r="G36" i="75"/>
  <c r="F36" i="75"/>
  <c r="E36" i="75"/>
  <c r="D36" i="75"/>
  <c r="T35" i="75"/>
  <c r="S35" i="75"/>
  <c r="N35" i="75"/>
  <c r="M35" i="75"/>
  <c r="L35" i="75"/>
  <c r="K35" i="75"/>
  <c r="J35" i="75"/>
  <c r="I35" i="75"/>
  <c r="H35" i="75"/>
  <c r="G35" i="75"/>
  <c r="F35" i="75"/>
  <c r="E35" i="75"/>
  <c r="D35" i="75"/>
  <c r="T34" i="75"/>
  <c r="S34" i="75"/>
  <c r="R34" i="75"/>
  <c r="N34" i="75"/>
  <c r="M34" i="75"/>
  <c r="L34" i="75"/>
  <c r="K34" i="75"/>
  <c r="J34" i="75"/>
  <c r="I34" i="75"/>
  <c r="H34" i="75"/>
  <c r="G34" i="75"/>
  <c r="F34" i="75"/>
  <c r="E34" i="75"/>
  <c r="D34" i="75"/>
  <c r="T33" i="75"/>
  <c r="S33" i="75"/>
  <c r="N33" i="75"/>
  <c r="M33" i="75"/>
  <c r="L33" i="75"/>
  <c r="K33" i="75"/>
  <c r="J33" i="75"/>
  <c r="I33" i="75"/>
  <c r="H33" i="75"/>
  <c r="G33" i="75"/>
  <c r="F33" i="75"/>
  <c r="E33" i="75"/>
  <c r="D33" i="75"/>
  <c r="T30" i="75"/>
  <c r="S30" i="75"/>
  <c r="Q30" i="75"/>
  <c r="M30" i="75"/>
  <c r="L30" i="75"/>
  <c r="K30" i="75"/>
  <c r="J30" i="75"/>
  <c r="I30" i="75"/>
  <c r="H30" i="75"/>
  <c r="G30" i="75"/>
  <c r="F30" i="75"/>
  <c r="E30" i="75"/>
  <c r="D30" i="75"/>
  <c r="T29" i="75"/>
  <c r="S29" i="75"/>
  <c r="Q29" i="75"/>
  <c r="M29" i="75"/>
  <c r="L29" i="75"/>
  <c r="K29" i="75"/>
  <c r="J29" i="75"/>
  <c r="I29" i="75"/>
  <c r="H29" i="75"/>
  <c r="G29" i="75"/>
  <c r="F29" i="75"/>
  <c r="E29" i="75"/>
  <c r="D29" i="75"/>
  <c r="T28" i="75"/>
  <c r="Q28" i="75"/>
  <c r="P28" i="75"/>
  <c r="O28" i="75"/>
  <c r="N28" i="75"/>
  <c r="M28" i="75"/>
  <c r="L28" i="75"/>
  <c r="K28" i="75"/>
  <c r="J28" i="75"/>
  <c r="I28" i="75"/>
  <c r="H28" i="75"/>
  <c r="G28" i="75"/>
  <c r="T27" i="75"/>
  <c r="S27" i="75"/>
  <c r="M27" i="75"/>
  <c r="L27" i="75"/>
  <c r="K27" i="75"/>
  <c r="J27" i="75"/>
  <c r="I27" i="75"/>
  <c r="H27" i="75"/>
  <c r="G27" i="75"/>
  <c r="F27" i="75"/>
  <c r="E27" i="75"/>
  <c r="D27" i="75"/>
  <c r="T26" i="75"/>
  <c r="T25" i="75"/>
  <c r="T24" i="75"/>
  <c r="T23" i="75"/>
  <c r="S23" i="75"/>
  <c r="R28" i="75"/>
  <c r="T21" i="75"/>
  <c r="S21" i="75"/>
  <c r="M21" i="75"/>
  <c r="L21" i="75"/>
  <c r="K21" i="75"/>
  <c r="J21" i="75"/>
  <c r="I21" i="75"/>
  <c r="H21" i="75"/>
  <c r="G21" i="75"/>
  <c r="F21" i="75"/>
  <c r="E21" i="75"/>
  <c r="D21" i="75"/>
  <c r="T20" i="75"/>
  <c r="T19" i="75"/>
  <c r="T18" i="75"/>
  <c r="T17" i="75"/>
  <c r="S17" i="75"/>
  <c r="R21" i="75"/>
  <c r="T15" i="75"/>
  <c r="S15" i="75"/>
  <c r="M15" i="75"/>
  <c r="L15" i="75"/>
  <c r="K15" i="75"/>
  <c r="J15" i="75"/>
  <c r="I15" i="75"/>
  <c r="H15" i="75"/>
  <c r="G15" i="75"/>
  <c r="F15" i="75"/>
  <c r="E15" i="75"/>
  <c r="D15" i="75"/>
  <c r="T14" i="75"/>
  <c r="T13" i="75"/>
  <c r="T12" i="75"/>
  <c r="T11" i="75"/>
  <c r="S11" i="75"/>
  <c r="R15" i="75"/>
  <c r="T9" i="75"/>
  <c r="S9" i="75"/>
  <c r="M9" i="75"/>
  <c r="L9" i="75"/>
  <c r="K9" i="75"/>
  <c r="J9" i="75"/>
  <c r="I9" i="75"/>
  <c r="H9" i="75"/>
  <c r="G9" i="75"/>
  <c r="F9" i="75"/>
  <c r="E9" i="75"/>
  <c r="D9" i="75"/>
  <c r="T8" i="75"/>
  <c r="T7" i="75"/>
  <c r="T6" i="75"/>
  <c r="T5" i="75"/>
  <c r="S5" i="75"/>
  <c r="R9" i="75"/>
  <c r="O42" i="70"/>
  <c r="N42" i="70"/>
  <c r="D42" i="70"/>
  <c r="O41" i="70"/>
  <c r="N41" i="70"/>
  <c r="D41" i="70"/>
  <c r="O40" i="70"/>
  <c r="N40" i="70"/>
  <c r="D40" i="70"/>
  <c r="P39" i="70"/>
  <c r="O39" i="70"/>
  <c r="N39" i="70"/>
  <c r="M39" i="70"/>
  <c r="L39" i="70"/>
  <c r="K39" i="70"/>
  <c r="J39" i="70"/>
  <c r="I39" i="70"/>
  <c r="H39" i="70"/>
  <c r="G39" i="70"/>
  <c r="F39" i="70"/>
  <c r="E39" i="70"/>
  <c r="D39" i="70"/>
  <c r="Q37" i="70"/>
  <c r="P37" i="70"/>
  <c r="O37" i="70"/>
  <c r="N37" i="70"/>
  <c r="M37" i="70"/>
  <c r="L37" i="70"/>
  <c r="K37" i="70"/>
  <c r="J37" i="70"/>
  <c r="I37" i="70"/>
  <c r="H37" i="70"/>
  <c r="G37" i="70"/>
  <c r="F37" i="70"/>
  <c r="E37" i="70"/>
  <c r="D37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D35" i="70"/>
  <c r="Q34" i="70"/>
  <c r="P34" i="70"/>
  <c r="O34" i="70"/>
  <c r="N34" i="70"/>
  <c r="M34" i="70"/>
  <c r="L34" i="70"/>
  <c r="K34" i="70"/>
  <c r="J34" i="70"/>
  <c r="I34" i="70"/>
  <c r="H34" i="70"/>
  <c r="G34" i="70"/>
  <c r="F34" i="70"/>
  <c r="E34" i="70"/>
  <c r="D34" i="70"/>
  <c r="Q33" i="70"/>
  <c r="P33" i="70"/>
  <c r="O33" i="70"/>
  <c r="N33" i="70"/>
  <c r="M33" i="70"/>
  <c r="L33" i="70"/>
  <c r="K33" i="70"/>
  <c r="J33" i="70"/>
  <c r="I33" i="70"/>
  <c r="H33" i="70"/>
  <c r="G33" i="70"/>
  <c r="F33" i="70"/>
  <c r="E33" i="70"/>
  <c r="D33" i="70"/>
  <c r="Q32" i="70"/>
  <c r="P32" i="70"/>
  <c r="O32" i="70"/>
  <c r="N32" i="70"/>
  <c r="M32" i="70"/>
  <c r="L32" i="70"/>
  <c r="K32" i="70"/>
  <c r="J32" i="70"/>
  <c r="I32" i="70"/>
  <c r="H32" i="70"/>
  <c r="G32" i="70"/>
  <c r="F32" i="70"/>
  <c r="E32" i="70"/>
  <c r="D32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9" i="70"/>
  <c r="Q28" i="70"/>
  <c r="P28" i="70"/>
  <c r="O28" i="70"/>
  <c r="N28" i="70"/>
  <c r="M28" i="70"/>
  <c r="L28" i="70"/>
  <c r="K28" i="70"/>
  <c r="J28" i="70"/>
  <c r="I28" i="70"/>
  <c r="H28" i="70"/>
  <c r="G28" i="70"/>
  <c r="F28" i="70"/>
  <c r="E28" i="70"/>
  <c r="D28" i="70"/>
  <c r="Q27" i="70"/>
  <c r="P27" i="70"/>
  <c r="O27" i="70"/>
  <c r="N27" i="70"/>
  <c r="M27" i="70"/>
  <c r="L27" i="70"/>
  <c r="K27" i="70"/>
  <c r="J27" i="70"/>
  <c r="I27" i="70"/>
  <c r="H27" i="70"/>
  <c r="G27" i="70"/>
  <c r="F27" i="70"/>
  <c r="E27" i="70"/>
  <c r="D27" i="70"/>
  <c r="Q26" i="70"/>
  <c r="Q25" i="70"/>
  <c r="Q24" i="70"/>
  <c r="Q23" i="70"/>
  <c r="P23" i="70"/>
  <c r="Q21" i="70"/>
  <c r="P21" i="70"/>
  <c r="M21" i="70"/>
  <c r="L21" i="70"/>
  <c r="K21" i="70"/>
  <c r="J21" i="70"/>
  <c r="I21" i="70"/>
  <c r="H21" i="70"/>
  <c r="G21" i="70"/>
  <c r="F21" i="70"/>
  <c r="E21" i="70"/>
  <c r="D21" i="70"/>
  <c r="Q20" i="70"/>
  <c r="Q19" i="70"/>
  <c r="Q18" i="70"/>
  <c r="Q17" i="70"/>
  <c r="P17" i="70"/>
  <c r="Q15" i="70"/>
  <c r="P15" i="70"/>
  <c r="M15" i="70"/>
  <c r="L15" i="70"/>
  <c r="K15" i="70"/>
  <c r="J15" i="70"/>
  <c r="I15" i="70"/>
  <c r="H15" i="70"/>
  <c r="G15" i="70"/>
  <c r="F15" i="70"/>
  <c r="E15" i="70"/>
  <c r="D15" i="70"/>
  <c r="Q14" i="70"/>
  <c r="Q13" i="70"/>
  <c r="Q12" i="70"/>
  <c r="Q11" i="70"/>
  <c r="P11" i="70"/>
  <c r="Q9" i="70"/>
  <c r="P9" i="70"/>
  <c r="M9" i="70"/>
  <c r="L9" i="70"/>
  <c r="K9" i="70"/>
  <c r="J9" i="70"/>
  <c r="I9" i="70"/>
  <c r="H9" i="70"/>
  <c r="G9" i="70"/>
  <c r="F9" i="70"/>
  <c r="E9" i="70"/>
  <c r="D9" i="70"/>
  <c r="Q8" i="70"/>
  <c r="Q7" i="70"/>
  <c r="Q6" i="70"/>
  <c r="Q5" i="70"/>
  <c r="P5" i="70"/>
  <c r="U8" i="51"/>
  <c r="T8" i="51"/>
  <c r="S8" i="51"/>
  <c r="R8" i="51"/>
  <c r="G8" i="51"/>
  <c r="F8" i="51"/>
  <c r="U7" i="51"/>
  <c r="T7" i="51"/>
  <c r="S7" i="51"/>
  <c r="R7" i="51"/>
  <c r="U6" i="51"/>
  <c r="T6" i="51"/>
  <c r="S6" i="51"/>
  <c r="R6" i="51"/>
  <c r="U5" i="51"/>
  <c r="T5" i="51"/>
  <c r="S5" i="51"/>
  <c r="R5" i="51"/>
  <c r="U4" i="51"/>
  <c r="T4" i="51"/>
  <c r="S4" i="51"/>
  <c r="R4" i="51"/>
  <c r="R29" i="75" l="1"/>
  <c r="R33" i="75"/>
  <c r="R38" i="75" s="1"/>
  <c r="R27" i="75"/>
  <c r="R30" i="75"/>
  <c r="R42" i="75" l="1"/>
  <c r="R43" i="75"/>
  <c r="R41" i="75"/>
  <c r="R40" i="75"/>
</calcChain>
</file>

<file path=xl/sharedStrings.xml><?xml version="1.0" encoding="utf-8"?>
<sst xmlns="http://schemas.openxmlformats.org/spreadsheetml/2006/main" count="730" uniqueCount="199">
  <si>
    <t>t - N</t>
  </si>
  <si>
    <t>Einnährstoffdünger</t>
  </si>
  <si>
    <t>Mehrnährstoff-dünger</t>
  </si>
  <si>
    <t>Ins-</t>
  </si>
  <si>
    <t>andere</t>
  </si>
  <si>
    <t>gesamt</t>
  </si>
  <si>
    <t>Kalk-</t>
  </si>
  <si>
    <t>Einnähr-</t>
  </si>
  <si>
    <t>NK- und</t>
  </si>
  <si>
    <t>Land</t>
  </si>
  <si>
    <t>ammon-</t>
  </si>
  <si>
    <t>Harn-</t>
  </si>
  <si>
    <t>stoff-</t>
  </si>
  <si>
    <t>NP-</t>
  </si>
  <si>
    <t>NPK-</t>
  </si>
  <si>
    <t>salpeter</t>
  </si>
  <si>
    <t>stoff</t>
  </si>
  <si>
    <t>dün-</t>
  </si>
  <si>
    <t>Dünger</t>
  </si>
  <si>
    <t>Niedersachsen</t>
  </si>
  <si>
    <t>t - P2O5</t>
  </si>
  <si>
    <t>Mehrnährstoffdünger</t>
  </si>
  <si>
    <t>Super-</t>
  </si>
  <si>
    <t>Phos-</t>
  </si>
  <si>
    <t>phos-</t>
  </si>
  <si>
    <t>phat-</t>
  </si>
  <si>
    <t>PK-</t>
  </si>
  <si>
    <t>phat 1)</t>
  </si>
  <si>
    <t>dünger 2)</t>
  </si>
  <si>
    <t>2) Weicherdiges Rohphosphat, teilaufgeschlossenes Rohphosphat,</t>
  </si>
  <si>
    <t xml:space="preserve">     Dicalciumphosphat, Rohphosphat mit wasserlöslichem Anteil,</t>
  </si>
  <si>
    <t>t - K2O</t>
  </si>
  <si>
    <t>Kali-</t>
  </si>
  <si>
    <t>Kalium-</t>
  </si>
  <si>
    <t>rohsalz 1)</t>
  </si>
  <si>
    <t>chlorid 2)</t>
  </si>
  <si>
    <t>sulfat 3)</t>
  </si>
  <si>
    <t>t - CaO</t>
  </si>
  <si>
    <t>Darunter</t>
  </si>
  <si>
    <t>Andere</t>
  </si>
  <si>
    <t>für die</t>
  </si>
  <si>
    <t>Brannt-</t>
  </si>
  <si>
    <t>Forstwirt-</t>
  </si>
  <si>
    <t>Kalk 2)</t>
  </si>
  <si>
    <t>kalk 3)</t>
  </si>
  <si>
    <t>kalk 4)</t>
  </si>
  <si>
    <t>dünger 5)</t>
  </si>
  <si>
    <t>schaft 1)</t>
  </si>
  <si>
    <t>1) Von der Gesamtmenge zur Anwendung im Forst geliefert.</t>
  </si>
  <si>
    <t>2) Einschl. kohlensaurer Kalk mit weicherdigem Rohphosphat.</t>
  </si>
  <si>
    <t>5) Einschl. Misch-, Carbo-, Rückstandkalk.</t>
  </si>
  <si>
    <t>3) Einschl. Stückkalk.</t>
  </si>
  <si>
    <t>1  Inlandsabsatz nach Ländern und Sorten</t>
  </si>
  <si>
    <t>1.1 Stickstoffhaltige Düngemittel</t>
  </si>
  <si>
    <t>1.2 Phosphathaltige Düngemittel</t>
  </si>
  <si>
    <t>1.3 Kalihaltige Düngemittel</t>
  </si>
  <si>
    <t>1.4 Kalk</t>
  </si>
  <si>
    <t>Baden-Württ.</t>
  </si>
  <si>
    <t>Bayern</t>
  </si>
  <si>
    <t>Berlin</t>
  </si>
  <si>
    <t>Brandenburg</t>
  </si>
  <si>
    <t>Bremen</t>
  </si>
  <si>
    <t>Hamburg</t>
  </si>
  <si>
    <t>Hessen</t>
  </si>
  <si>
    <t>Mecklenburg-V.</t>
  </si>
  <si>
    <t>NRW</t>
  </si>
  <si>
    <t>Rhld.-Pf.</t>
  </si>
  <si>
    <t>Saarland</t>
  </si>
  <si>
    <t>Sachsen</t>
  </si>
  <si>
    <t>Sachsen-Anh.</t>
  </si>
  <si>
    <t>Schlesw.-Holst.</t>
  </si>
  <si>
    <t>Thüringen</t>
  </si>
  <si>
    <t>Deutschland</t>
  </si>
  <si>
    <t>Düngemittelstatistik Stickstoff</t>
  </si>
  <si>
    <t>Düngemittelstatistik Phosphat</t>
  </si>
  <si>
    <t>Düngemittelstatistik Kali</t>
  </si>
  <si>
    <t>Stickstoff N</t>
  </si>
  <si>
    <t>Kalk CaO</t>
  </si>
  <si>
    <t>Gesamt</t>
  </si>
  <si>
    <r>
      <t>Kali K</t>
    </r>
    <r>
      <rPr>
        <b/>
        <vertAlign val="subscript"/>
        <sz val="16"/>
        <color indexed="12"/>
        <rFont val="Arial"/>
        <family val="2"/>
      </rPr>
      <t>2</t>
    </r>
    <r>
      <rPr>
        <b/>
        <sz val="16"/>
        <color indexed="12"/>
        <rFont val="Arial"/>
        <family val="2"/>
      </rPr>
      <t>O</t>
    </r>
  </si>
  <si>
    <t>relativ</t>
  </si>
  <si>
    <t>N</t>
  </si>
  <si>
    <t xml:space="preserve">Stickstoff </t>
  </si>
  <si>
    <t xml:space="preserve">Phosphat </t>
  </si>
  <si>
    <t xml:space="preserve">Kali </t>
  </si>
  <si>
    <t xml:space="preserve">Kalk </t>
  </si>
  <si>
    <t>CaO</t>
  </si>
  <si>
    <t>relativ Vorjahr (=100)</t>
  </si>
  <si>
    <t>relativ gegen Vorjahr (=100)</t>
  </si>
  <si>
    <t>Nährstoff</t>
  </si>
  <si>
    <r>
      <t>Phosphat P</t>
    </r>
    <r>
      <rPr>
        <b/>
        <vertAlign val="subscript"/>
        <sz val="16"/>
        <color indexed="60"/>
        <rFont val="Arial"/>
        <family val="2"/>
      </rPr>
      <t>2</t>
    </r>
    <r>
      <rPr>
        <b/>
        <sz val="16"/>
        <color indexed="60"/>
        <rFont val="Arial"/>
        <family val="2"/>
      </rPr>
      <t>O</t>
    </r>
    <r>
      <rPr>
        <b/>
        <vertAlign val="subscript"/>
        <sz val="16"/>
        <color indexed="60"/>
        <rFont val="Arial"/>
        <family val="2"/>
      </rPr>
      <t>5</t>
    </r>
  </si>
  <si>
    <t>4) Einschl. Konverterkalk</t>
  </si>
  <si>
    <t>Hütten-/ Konverter-</t>
  </si>
  <si>
    <t>Veränderung %</t>
  </si>
  <si>
    <r>
      <t>P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O</t>
    </r>
    <r>
      <rPr>
        <b/>
        <vertAlign val="subscript"/>
        <sz val="18"/>
        <rFont val="Arial"/>
        <family val="2"/>
      </rPr>
      <t>5</t>
    </r>
  </si>
  <si>
    <r>
      <t>K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O</t>
    </r>
  </si>
  <si>
    <t>I. Quartal 2006</t>
  </si>
  <si>
    <t>I. Quartal 2007</t>
  </si>
  <si>
    <t>I. Quartal 2008</t>
  </si>
  <si>
    <t>I. Quartal 2009</t>
  </si>
  <si>
    <t>I. Quartal 2010</t>
  </si>
  <si>
    <t>I. Quartal 2011</t>
  </si>
  <si>
    <t xml:space="preserve">I. Quartale </t>
  </si>
  <si>
    <t>I. Quartal 2012</t>
  </si>
  <si>
    <t>Ammonsulfat in t-N:</t>
  </si>
  <si>
    <t xml:space="preserve">    Ammonsulfatsalpeter und andere Salpetersorten, Kalkstickstoff</t>
  </si>
  <si>
    <t>Ammonsulfatsalpeter in t-N:</t>
  </si>
  <si>
    <t>Baden-Württemberg</t>
  </si>
  <si>
    <t xml:space="preserve">Hamburg </t>
  </si>
  <si>
    <t>Mecklenburg-Vorpommern</t>
  </si>
  <si>
    <t>Nordrhein-Westfalen</t>
  </si>
  <si>
    <t>Rheinland-Pfalz</t>
  </si>
  <si>
    <t xml:space="preserve">Sachsen </t>
  </si>
  <si>
    <t>Sachsen-Anhalt</t>
  </si>
  <si>
    <t>Schleswig-
Holstein</t>
  </si>
  <si>
    <t xml:space="preserve">Bayern </t>
  </si>
  <si>
    <t xml:space="preserve">Berlin </t>
  </si>
  <si>
    <t xml:space="preserve">Brandenburg </t>
  </si>
  <si>
    <t xml:space="preserve">Bremen </t>
  </si>
  <si>
    <t xml:space="preserve">Hessen </t>
  </si>
  <si>
    <t xml:space="preserve">Mecklenburg-Vorpommern </t>
  </si>
  <si>
    <t xml:space="preserve">Nordrhein-Westfalen </t>
  </si>
  <si>
    <t xml:space="preserve">Rheinland-Pfalz </t>
  </si>
  <si>
    <t xml:space="preserve">Saarland </t>
  </si>
  <si>
    <t xml:space="preserve">Thüringen </t>
  </si>
  <si>
    <t xml:space="preserve">Deutschland </t>
  </si>
  <si>
    <t xml:space="preserve">Schleswig-Holstein </t>
  </si>
  <si>
    <t xml:space="preserve">Baden-Württemberg </t>
  </si>
  <si>
    <t>Konverter-</t>
  </si>
  <si>
    <t>Kohlen-
saurer</t>
  </si>
  <si>
    <t>Kohlen- 
saurer</t>
  </si>
  <si>
    <t>Quellen: Statist. Bundesamt, DHG - in t Nährstoff</t>
  </si>
  <si>
    <t>Quartal</t>
  </si>
  <si>
    <t>Jahr
Einheit</t>
  </si>
  <si>
    <t>relativ gegen Vorjahr</t>
  </si>
  <si>
    <t>t</t>
  </si>
  <si>
    <t>I.</t>
  </si>
  <si>
    <t>II.</t>
  </si>
  <si>
    <t>III.</t>
  </si>
  <si>
    <t>IV.</t>
  </si>
  <si>
    <t>I. - IV.</t>
  </si>
  <si>
    <r>
      <t>P</t>
    </r>
    <r>
      <rPr>
        <b/>
        <vertAlign val="subscript"/>
        <sz val="16"/>
        <color indexed="60"/>
        <rFont val="Arial"/>
        <family val="2"/>
      </rPr>
      <t>2</t>
    </r>
    <r>
      <rPr>
        <b/>
        <sz val="16"/>
        <color indexed="60"/>
        <rFont val="Arial"/>
        <family val="2"/>
      </rPr>
      <t>O</t>
    </r>
    <r>
      <rPr>
        <b/>
        <vertAlign val="subscript"/>
        <sz val="16"/>
        <color indexed="60"/>
        <rFont val="Arial"/>
        <family val="2"/>
      </rPr>
      <t>5</t>
    </r>
  </si>
  <si>
    <r>
      <t>K</t>
    </r>
    <r>
      <rPr>
        <b/>
        <vertAlign val="subscript"/>
        <sz val="16"/>
        <color indexed="12"/>
        <rFont val="Arial"/>
        <family val="2"/>
      </rPr>
      <t>2</t>
    </r>
    <r>
      <rPr>
        <b/>
        <sz val="16"/>
        <color indexed="12"/>
        <rFont val="Arial"/>
        <family val="2"/>
      </rPr>
      <t>O</t>
    </r>
  </si>
  <si>
    <t>Düngemittelstatistik - Deutschland-Bundesländer - akt. Quartal zu Vorjahr</t>
  </si>
  <si>
    <r>
      <t>1) z. B.</t>
    </r>
    <r>
      <rPr>
        <sz val="11"/>
        <color indexed="10"/>
        <rFont val="MetaNormalLF-Roman"/>
        <family val="2"/>
      </rPr>
      <t xml:space="preserve"> </t>
    </r>
    <r>
      <rPr>
        <sz val="11"/>
        <rFont val="MetaNormalLF-Roman"/>
        <family val="2"/>
      </rPr>
      <t>Stickstoff-Magnesia, Ammoniumnitrat, Ammonsulfat,</t>
    </r>
  </si>
  <si>
    <r>
      <t xml:space="preserve">2)   </t>
    </r>
    <r>
      <rPr>
        <b/>
        <sz val="11"/>
        <rFont val="MetaNormalLF-Roman"/>
        <family val="2"/>
      </rPr>
      <t xml:space="preserve">Darunter: </t>
    </r>
    <r>
      <rPr>
        <sz val="11"/>
        <rFont val="MetaNormalLF-Roman"/>
        <family val="2"/>
      </rPr>
      <t xml:space="preserve"> </t>
    </r>
  </si>
  <si>
    <t>1) Auch Triple-Superphosphat</t>
  </si>
  <si>
    <t xml:space="preserve">     Thomasphosphat, Rohphosphat mit kohlensaurem Kalk</t>
  </si>
  <si>
    <t>1) Einschl. Rückstandkali</t>
  </si>
  <si>
    <t>2) Einschl. Kaliumchlorid mit Magnesium</t>
  </si>
  <si>
    <t>3) Einschl. Kaliumsulfat mit Magnesium</t>
  </si>
  <si>
    <t xml:space="preserve"> </t>
  </si>
  <si>
    <t>Amtliche Düngemittelstatistik Deutschland</t>
  </si>
  <si>
    <t>Düngekalk Absatz I. Quartal - Bundesländer - Düngekalk-Typen</t>
  </si>
  <si>
    <t>%-Anteil Typen</t>
  </si>
  <si>
    <t>I. Quartal 2013</t>
  </si>
  <si>
    <t>1  Inlandsabsatz nach Ländern und Düngekalk-Typen</t>
  </si>
  <si>
    <t>I. Quartal 2014</t>
  </si>
  <si>
    <t>I. - II. Q</t>
  </si>
  <si>
    <t>III.-IV Q</t>
  </si>
  <si>
    <t>ges I. Q</t>
  </si>
  <si>
    <t>ges. II. Q</t>
  </si>
  <si>
    <t>ges. III. Q</t>
  </si>
  <si>
    <t>ges. IV. Q</t>
  </si>
  <si>
    <t>I. Quartal</t>
  </si>
  <si>
    <t>II. Quartal</t>
  </si>
  <si>
    <t>III. Quartal</t>
  </si>
  <si>
    <t>IV. Quartal</t>
  </si>
  <si>
    <t xml:space="preserve">Stickstoff, N </t>
  </si>
  <si>
    <r>
      <t>Phosphat, P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>O</t>
    </r>
    <r>
      <rPr>
        <b/>
        <vertAlign val="subscript"/>
        <sz val="18"/>
        <rFont val="Arial"/>
        <family val="2"/>
      </rPr>
      <t xml:space="preserve">5 </t>
    </r>
  </si>
  <si>
    <t>Kalk, CaO</t>
  </si>
  <si>
    <r>
      <t>Kali, K</t>
    </r>
    <r>
      <rPr>
        <b/>
        <vertAlign val="subscript"/>
        <sz val="18"/>
        <rFont val="Arial"/>
        <family val="2"/>
      </rPr>
      <t>2</t>
    </r>
    <r>
      <rPr>
        <b/>
        <sz val="18"/>
        <rFont val="Arial"/>
        <family val="2"/>
      </rPr>
      <t xml:space="preserve">O </t>
    </r>
  </si>
  <si>
    <t>I. Quartal 2015</t>
  </si>
  <si>
    <t>I. Quartal 2016</t>
  </si>
  <si>
    <t>I. Quartal 2017</t>
  </si>
  <si>
    <t xml:space="preserve">Mecklenb-Vorpommern </t>
  </si>
  <si>
    <t>Nordrhein-Westf.</t>
  </si>
  <si>
    <t>I. Quartal 2018</t>
  </si>
  <si>
    <t>-</t>
  </si>
  <si>
    <t>N-,P-,K-, Kalk-Düngemittelabsatz in Deutschland,  I. - IV. Quartale, 2007 - 2018</t>
  </si>
  <si>
    <t>I. Quartal 2019</t>
  </si>
  <si>
    <t>Quartal-Anteile (%)</t>
  </si>
  <si>
    <t>I. Quartal 2020</t>
  </si>
  <si>
    <t>I. Quartal 2021</t>
  </si>
  <si>
    <t>Absatz nach Ländern und Nährstoffen - I. Quartal 2020 zu 2021</t>
  </si>
  <si>
    <t>I. - III. Q</t>
  </si>
  <si>
    <t>N-,P-,K-, Kalk-Düngemittelabsatz in Deutschland,  I. - IV. Quartale, 2010 - 2021</t>
  </si>
  <si>
    <t>I. Quartal 2022</t>
  </si>
  <si>
    <t>AHL</t>
  </si>
  <si>
    <t>und</t>
  </si>
  <si>
    <t>ger 1</t>
  </si>
  <si>
    <t>Quelle: Statistisches Bundesamt, Fachserie 4, Reihe 8.2, 1. VJ / 2022</t>
  </si>
  <si>
    <t>Statistisches Bundesamt, Fachserie 4, Reihe 8.2, 1. VJ/2022</t>
  </si>
  <si>
    <t>Statistisches Bundesamt, Fachserie 4, Reihe 8.2, 1. VJ / 2022</t>
  </si>
  <si>
    <t>Statistisches Bundesamt, Fachserie 4, Reihe 8.2, 1. I. / 2022</t>
  </si>
  <si>
    <t>Anzahl J.</t>
  </si>
  <si>
    <t>Mittel</t>
  </si>
  <si>
    <t>relativ 22</t>
  </si>
  <si>
    <t>Summe 2011-22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</si>
</sst>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"/>
    <numFmt numFmtId="165" formatCode="#\ ##0;#\ ###0;\-"/>
    <numFmt numFmtId="166" formatCode="\ #\ ###\ ##0;#\ ###0;\-"/>
    <numFmt numFmtId="167" formatCode="0.0"/>
    <numFmt numFmtId="168" formatCode="#,##0.0"/>
  </numFmts>
  <fonts count="7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MetaNormalLF-Roman"/>
      <family val="2"/>
    </font>
    <font>
      <sz val="14"/>
      <name val="MetaNormalLF-Roman"/>
      <family val="2"/>
    </font>
    <font>
      <sz val="10"/>
      <name val="MetaNormalLF-Roman"/>
      <family val="2"/>
    </font>
    <font>
      <sz val="9"/>
      <name val="MetaNormalLF-Roman"/>
      <family val="2"/>
    </font>
    <font>
      <b/>
      <sz val="10"/>
      <name val="MetaNormalLF-Roman"/>
    </font>
    <font>
      <b/>
      <sz val="1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name val="MetaNormalLF-Roman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2"/>
      <name val="Arial"/>
      <family val="2"/>
    </font>
    <font>
      <b/>
      <vertAlign val="subscript"/>
      <sz val="16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3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7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60"/>
      <name val="Arial"/>
      <family val="2"/>
    </font>
    <font>
      <b/>
      <sz val="10"/>
      <color indexed="60"/>
      <name val="Arial"/>
      <family val="2"/>
    </font>
    <font>
      <b/>
      <sz val="16"/>
      <color indexed="60"/>
      <name val="Arial"/>
      <family val="2"/>
    </font>
    <font>
      <b/>
      <vertAlign val="subscript"/>
      <sz val="16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12"/>
      <name val="MetaNormalLF-Roman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MetaNormalLF-Roman"/>
      <family val="2"/>
    </font>
    <font>
      <b/>
      <sz val="12"/>
      <color indexed="12"/>
      <name val="MetaNormalLF-Roman"/>
      <family val="2"/>
    </font>
    <font>
      <b/>
      <sz val="10"/>
      <color indexed="17"/>
      <name val="MetaNormalLF-Roman"/>
    </font>
    <font>
      <b/>
      <sz val="12"/>
      <color indexed="17"/>
      <name val="Arial"/>
      <family val="2"/>
    </font>
    <font>
      <b/>
      <sz val="10"/>
      <name val="MetaNormalLF-Roman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name val="Arial"/>
      <family val="2"/>
    </font>
    <font>
      <b/>
      <sz val="20"/>
      <color indexed="12"/>
      <name val="Arial"/>
      <family val="2"/>
    </font>
    <font>
      <b/>
      <sz val="28"/>
      <name val="Arial"/>
      <family val="2"/>
    </font>
    <font>
      <b/>
      <vertAlign val="subscript"/>
      <sz val="18"/>
      <name val="Arial"/>
      <family val="2"/>
    </font>
    <font>
      <b/>
      <sz val="24"/>
      <name val="Arial"/>
      <family val="2"/>
    </font>
    <font>
      <sz val="8"/>
      <name val="MetaNormalLF-Roman"/>
      <family val="2"/>
    </font>
    <font>
      <sz val="10"/>
      <name val="Arial"/>
      <family val="2"/>
    </font>
    <font>
      <sz val="11"/>
      <name val="MetaNormalLF-Roman"/>
      <family val="2"/>
    </font>
    <font>
      <sz val="11"/>
      <color indexed="10"/>
      <name val="MetaNormalLF-Roman"/>
      <family val="2"/>
    </font>
    <font>
      <b/>
      <sz val="11"/>
      <name val="MetaNormalLF-Roman"/>
      <family val="2"/>
    </font>
    <font>
      <sz val="12"/>
      <name val="MetaNormalLF-Roman"/>
      <family val="2"/>
    </font>
    <font>
      <sz val="16"/>
      <name val="Arial"/>
      <family val="2"/>
    </font>
    <font>
      <sz val="12"/>
      <color rgb="FF000000"/>
      <name val="MetaNormalLF-Roman"/>
    </font>
    <font>
      <sz val="11"/>
      <color rgb="FF000000"/>
      <name val="MetaNormalLF-Roman"/>
    </font>
    <font>
      <b/>
      <sz val="16"/>
      <color rgb="FF006600"/>
      <name val="Arial"/>
      <family val="2"/>
    </font>
    <font>
      <b/>
      <sz val="9"/>
      <color rgb="FF000000"/>
      <name val="MetaNormalLF-Roman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rgb="FF000000"/>
      <name val="MetaNormalLF-Roman"/>
    </font>
    <font>
      <b/>
      <sz val="24"/>
      <color rgb="FFFF0000"/>
      <name val="Arial"/>
      <family val="2"/>
    </font>
    <font>
      <b/>
      <sz val="16"/>
      <color rgb="FF0000FF"/>
      <name val="Arial"/>
      <family val="2"/>
    </font>
    <font>
      <b/>
      <sz val="16"/>
      <color rgb="FF663300"/>
      <name val="Arial"/>
      <family val="2"/>
    </font>
    <font>
      <b/>
      <sz val="16"/>
      <color rgb="FF0033CC"/>
      <name val="Arial"/>
      <family val="2"/>
    </font>
    <font>
      <b/>
      <sz val="16"/>
      <color rgb="FF008000"/>
      <name val="Arial"/>
      <family val="2"/>
    </font>
    <font>
      <sz val="14"/>
      <name val="Arial"/>
      <family val="2"/>
    </font>
    <font>
      <b/>
      <sz val="10"/>
      <color rgb="FFFF0000"/>
      <name val="MetaNormalLF-Roman"/>
    </font>
    <font>
      <b/>
      <sz val="9"/>
      <color rgb="FFFF0000"/>
      <name val="MetaNormalLF-Roman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name val="MetaNormalLF-Roman"/>
    </font>
  </fonts>
  <fills count="5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C8B74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C99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DE79D"/>
        <bgColor rgb="FF000000"/>
      </patternFill>
    </fill>
    <fill>
      <patternFill patternType="solid">
        <fgColor rgb="FF66FF33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9DE79D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</fills>
  <borders count="14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medium">
        <color indexed="64"/>
      </left>
      <right/>
      <top style="thick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thick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10"/>
      </left>
      <right style="thin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thick">
        <color indexed="1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thick">
        <color indexed="10"/>
      </bottom>
      <diagonal/>
    </border>
    <border>
      <left style="medium">
        <color rgb="FFFF0000"/>
      </left>
      <right/>
      <top style="thick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thick">
        <color indexed="1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ck">
        <color indexed="10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/>
      <top style="thick">
        <color indexed="10"/>
      </top>
      <bottom style="thick">
        <color indexed="10"/>
      </bottom>
      <diagonal/>
    </border>
    <border>
      <left/>
      <right style="medium">
        <color rgb="FFFF0000"/>
      </right>
      <top style="thick">
        <color indexed="10"/>
      </top>
      <bottom style="medium">
        <color indexed="64"/>
      </bottom>
      <diagonal/>
    </border>
    <border>
      <left/>
      <right/>
      <top style="thick">
        <color rgb="FFFF0000"/>
      </top>
      <bottom style="thick">
        <color indexed="10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/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indexed="1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indexed="1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indexed="10"/>
      </top>
      <bottom style="thick">
        <color rgb="FFFF0000"/>
      </bottom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9" fontId="53" fillId="0" borderId="0" applyFont="0" applyFill="0" applyBorder="0" applyAlignment="0" applyProtection="0"/>
    <xf numFmtId="0" fontId="1" fillId="0" borderId="0"/>
    <xf numFmtId="0" fontId="11" fillId="0" borderId="0"/>
  </cellStyleXfs>
  <cellXfs count="7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165" fontId="1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7" fillId="0" borderId="2" xfId="0" applyFont="1" applyBorder="1"/>
    <xf numFmtId="0" fontId="7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5" xfId="0" applyFont="1" applyBorder="1"/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7" fillId="0" borderId="7" xfId="0" applyFont="1" applyBorder="1"/>
    <xf numFmtId="0" fontId="7" fillId="0" borderId="8" xfId="0" applyFont="1" applyBorder="1"/>
    <xf numFmtId="0" fontId="9" fillId="0" borderId="1" xfId="0" applyFont="1" applyBorder="1"/>
    <xf numFmtId="0" fontId="9" fillId="0" borderId="0" xfId="0" applyFont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/>
    <xf numFmtId="0" fontId="12" fillId="0" borderId="10" xfId="0" applyFont="1" applyBorder="1"/>
    <xf numFmtId="0" fontId="13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6" xfId="0" applyFont="1" applyBorder="1"/>
    <xf numFmtId="0" fontId="14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15" fillId="0" borderId="0" xfId="0" applyFont="1"/>
    <xf numFmtId="0" fontId="2" fillId="0" borderId="0" xfId="0" applyFont="1" applyBorder="1"/>
    <xf numFmtId="0" fontId="2" fillId="0" borderId="5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2" fillId="0" borderId="1" xfId="0" applyFont="1" applyBorder="1" applyAlignment="1"/>
    <xf numFmtId="0" fontId="2" fillId="0" borderId="6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0" fontId="15" fillId="0" borderId="14" xfId="0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64" fontId="2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/>
    <xf numFmtId="3" fontId="2" fillId="0" borderId="7" xfId="0" applyNumberFormat="1" applyFont="1" applyBorder="1"/>
    <xf numFmtId="3" fontId="2" fillId="0" borderId="0" xfId="0" applyNumberFormat="1" applyFont="1"/>
    <xf numFmtId="167" fontId="1" fillId="0" borderId="0" xfId="0" applyNumberFormat="1" applyFont="1"/>
    <xf numFmtId="167" fontId="2" fillId="0" borderId="0" xfId="0" applyNumberFormat="1" applyFont="1" applyBorder="1"/>
    <xf numFmtId="167" fontId="2" fillId="0" borderId="7" xfId="0" applyNumberFormat="1" applyFont="1" applyBorder="1"/>
    <xf numFmtId="167" fontId="2" fillId="0" borderId="0" xfId="0" applyNumberFormat="1" applyFont="1"/>
    <xf numFmtId="0" fontId="15" fillId="0" borderId="0" xfId="0" applyFont="1" applyAlignment="1">
      <alignment wrapText="1"/>
    </xf>
    <xf numFmtId="167" fontId="2" fillId="0" borderId="5" xfId="0" applyNumberFormat="1" applyFont="1" applyBorder="1"/>
    <xf numFmtId="167" fontId="2" fillId="0" borderId="8" xfId="0" applyNumberFormat="1" applyFont="1" applyBorder="1"/>
    <xf numFmtId="0" fontId="16" fillId="0" borderId="0" xfId="0" applyFont="1"/>
    <xf numFmtId="0" fontId="19" fillId="0" borderId="10" xfId="0" applyFont="1" applyBorder="1"/>
    <xf numFmtId="0" fontId="19" fillId="0" borderId="0" xfId="0" applyFont="1"/>
    <xf numFmtId="3" fontId="22" fillId="0" borderId="0" xfId="0" applyNumberFormat="1" applyFont="1"/>
    <xf numFmtId="167" fontId="22" fillId="0" borderId="0" xfId="0" applyNumberFormat="1" applyFont="1"/>
    <xf numFmtId="3" fontId="22" fillId="0" borderId="0" xfId="0" applyNumberFormat="1" applyFont="1" applyBorder="1"/>
    <xf numFmtId="167" fontId="22" fillId="0" borderId="5" xfId="0" applyNumberFormat="1" applyFont="1" applyBorder="1"/>
    <xf numFmtId="0" fontId="22" fillId="0" borderId="0" xfId="0" applyFont="1"/>
    <xf numFmtId="3" fontId="23" fillId="0" borderId="2" xfId="0" applyNumberFormat="1" applyFont="1" applyBorder="1" applyAlignment="1">
      <alignment horizontal="centerContinuous"/>
    </xf>
    <xf numFmtId="167" fontId="23" fillId="0" borderId="2" xfId="0" applyNumberFormat="1" applyFont="1" applyBorder="1"/>
    <xf numFmtId="167" fontId="23" fillId="0" borderId="3" xfId="0" applyNumberFormat="1" applyFont="1" applyBorder="1"/>
    <xf numFmtId="0" fontId="23" fillId="0" borderId="0" xfId="0" applyFont="1"/>
    <xf numFmtId="0" fontId="24" fillId="0" borderId="14" xfId="0" applyFont="1" applyBorder="1" applyAlignment="1">
      <alignment wrapText="1"/>
    </xf>
    <xf numFmtId="0" fontId="24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5" fillId="2" borderId="17" xfId="0" applyFont="1" applyFill="1" applyBorder="1" applyAlignment="1">
      <alignment horizontal="centerContinuous" vertical="center" wrapText="1"/>
    </xf>
    <xf numFmtId="0" fontId="15" fillId="2" borderId="18" xfId="0" applyFont="1" applyFill="1" applyBorder="1" applyAlignment="1">
      <alignment horizontal="centerContinuous" vertical="center" wrapText="1"/>
    </xf>
    <xf numFmtId="0" fontId="15" fillId="2" borderId="19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167" fontId="12" fillId="2" borderId="23" xfId="0" applyNumberFormat="1" applyFont="1" applyFill="1" applyBorder="1"/>
    <xf numFmtId="167" fontId="12" fillId="2" borderId="24" xfId="0" applyNumberFormat="1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Continuous" vertical="center"/>
    </xf>
    <xf numFmtId="0" fontId="15" fillId="2" borderId="27" xfId="0" applyFont="1" applyFill="1" applyBorder="1" applyAlignment="1">
      <alignment horizontal="centerContinuous" vertical="center"/>
    </xf>
    <xf numFmtId="0" fontId="15" fillId="2" borderId="27" xfId="0" applyFont="1" applyFill="1" applyBorder="1" applyAlignment="1">
      <alignment horizontal="centerContinuous" vertical="center" wrapText="1"/>
    </xf>
    <xf numFmtId="0" fontId="15" fillId="2" borderId="0" xfId="0" applyFont="1" applyFill="1" applyBorder="1"/>
    <xf numFmtId="167" fontId="15" fillId="2" borderId="11" xfId="0" applyNumberFormat="1" applyFont="1" applyFill="1" applyBorder="1"/>
    <xf numFmtId="167" fontId="15" fillId="2" borderId="23" xfId="0" applyNumberFormat="1" applyFont="1" applyFill="1" applyBorder="1"/>
    <xf numFmtId="167" fontId="15" fillId="2" borderId="2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24" fillId="3" borderId="11" xfId="0" applyNumberFormat="1" applyFont="1" applyFill="1" applyBorder="1" applyAlignment="1">
      <alignment horizontal="centerContinuous" wrapText="1"/>
    </xf>
    <xf numFmtId="3" fontId="24" fillId="3" borderId="28" xfId="0" applyNumberFormat="1" applyFont="1" applyFill="1" applyBorder="1" applyAlignment="1">
      <alignment horizontal="centerContinuous" wrapText="1"/>
    </xf>
    <xf numFmtId="167" fontId="24" fillId="3" borderId="7" xfId="0" applyNumberFormat="1" applyFont="1" applyFill="1" applyBorder="1" applyAlignment="1">
      <alignment horizontal="centerContinuous" wrapText="1"/>
    </xf>
    <xf numFmtId="167" fontId="30" fillId="2" borderId="7" xfId="0" applyNumberFormat="1" applyFont="1" applyFill="1" applyBorder="1" applyAlignment="1">
      <alignment horizontal="centerContinuous" wrapText="1"/>
    </xf>
    <xf numFmtId="167" fontId="33" fillId="4" borderId="7" xfId="0" applyNumberFormat="1" applyFont="1" applyFill="1" applyBorder="1" applyAlignment="1">
      <alignment horizontal="centerContinuous" wrapText="1"/>
    </xf>
    <xf numFmtId="0" fontId="10" fillId="0" borderId="29" xfId="0" applyFont="1" applyBorder="1"/>
    <xf numFmtId="167" fontId="1" fillId="2" borderId="30" xfId="0" applyNumberFormat="1" applyFont="1" applyFill="1" applyBorder="1"/>
    <xf numFmtId="167" fontId="1" fillId="2" borderId="31" xfId="0" applyNumberFormat="1" applyFont="1" applyFill="1" applyBorder="1"/>
    <xf numFmtId="0" fontId="10" fillId="0" borderId="32" xfId="0" applyFont="1" applyBorder="1"/>
    <xf numFmtId="167" fontId="1" fillId="2" borderId="33" xfId="0" applyNumberFormat="1" applyFont="1" applyFill="1" applyBorder="1"/>
    <xf numFmtId="167" fontId="1" fillId="2" borderId="34" xfId="0" applyNumberFormat="1" applyFont="1" applyFill="1" applyBorder="1"/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38" xfId="0" applyFont="1" applyBorder="1"/>
    <xf numFmtId="167" fontId="1" fillId="2" borderId="39" xfId="0" applyNumberFormat="1" applyFont="1" applyFill="1" applyBorder="1"/>
    <xf numFmtId="167" fontId="1" fillId="2" borderId="40" xfId="0" applyNumberFormat="1" applyFont="1" applyFill="1" applyBorder="1"/>
    <xf numFmtId="165" fontId="24" fillId="3" borderId="39" xfId="0" applyNumberFormat="1" applyFont="1" applyFill="1" applyBorder="1"/>
    <xf numFmtId="165" fontId="24" fillId="3" borderId="22" xfId="0" applyNumberFormat="1" applyFont="1" applyFill="1" applyBorder="1"/>
    <xf numFmtId="167" fontId="33" fillId="4" borderId="40" xfId="0" applyNumberFormat="1" applyFont="1" applyFill="1" applyBorder="1"/>
    <xf numFmtId="167" fontId="33" fillId="4" borderId="31" xfId="0" applyNumberFormat="1" applyFont="1" applyFill="1" applyBorder="1"/>
    <xf numFmtId="3" fontId="27" fillId="5" borderId="30" xfId="0" applyNumberFormat="1" applyFont="1" applyFill="1" applyBorder="1"/>
    <xf numFmtId="0" fontId="24" fillId="4" borderId="2" xfId="0" applyFont="1" applyFill="1" applyBorder="1" applyAlignment="1">
      <alignment horizontal="centerContinuous" vertical="center"/>
    </xf>
    <xf numFmtId="0" fontId="24" fillId="4" borderId="3" xfId="0" applyFont="1" applyFill="1" applyBorder="1" applyAlignment="1">
      <alignment horizontal="centerContinuous" vertical="center" wrapText="1"/>
    </xf>
    <xf numFmtId="0" fontId="24" fillId="4" borderId="0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 wrapText="1"/>
    </xf>
    <xf numFmtId="0" fontId="30" fillId="6" borderId="4" xfId="0" applyFont="1" applyFill="1" applyBorder="1"/>
    <xf numFmtId="0" fontId="30" fillId="6" borderId="0" xfId="0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7" fillId="4" borderId="15" xfId="0" applyFont="1" applyFill="1" applyBorder="1" applyAlignment="1">
      <alignment horizontal="center"/>
    </xf>
    <xf numFmtId="0" fontId="37" fillId="4" borderId="22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 vertical="center"/>
    </xf>
    <xf numFmtId="0" fontId="37" fillId="4" borderId="20" xfId="0" applyFont="1" applyFill="1" applyBorder="1" applyAlignment="1">
      <alignment horizontal="centerContinuous" vertical="center"/>
    </xf>
    <xf numFmtId="0" fontId="37" fillId="4" borderId="16" xfId="0" applyFont="1" applyFill="1" applyBorder="1" applyAlignment="1">
      <alignment horizontal="centerContinuous" vertical="center" wrapText="1"/>
    </xf>
    <xf numFmtId="0" fontId="37" fillId="4" borderId="4" xfId="0" applyFont="1" applyFill="1" applyBorder="1"/>
    <xf numFmtId="0" fontId="37" fillId="4" borderId="2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/>
    </xf>
    <xf numFmtId="3" fontId="38" fillId="7" borderId="38" xfId="3" applyNumberFormat="1" applyFont="1" applyFill="1" applyBorder="1" applyAlignment="1">
      <alignment horizontal="right" wrapText="1"/>
    </xf>
    <xf numFmtId="3" fontId="38" fillId="7" borderId="39" xfId="3" applyNumberFormat="1" applyFont="1" applyFill="1" applyBorder="1" applyAlignment="1">
      <alignment horizontal="right" wrapText="1"/>
    </xf>
    <xf numFmtId="3" fontId="38" fillId="7" borderId="29" xfId="3" applyNumberFormat="1" applyFont="1" applyFill="1" applyBorder="1" applyAlignment="1">
      <alignment horizontal="right" wrapText="1"/>
    </xf>
    <xf numFmtId="3" fontId="38" fillId="7" borderId="30" xfId="3" applyNumberFormat="1" applyFont="1" applyFill="1" applyBorder="1" applyAlignment="1">
      <alignment horizontal="right" wrapText="1"/>
    </xf>
    <xf numFmtId="3" fontId="38" fillId="7" borderId="41" xfId="3" applyNumberFormat="1" applyFont="1" applyFill="1" applyBorder="1" applyAlignment="1">
      <alignment horizontal="right" wrapText="1"/>
    </xf>
    <xf numFmtId="3" fontId="38" fillId="7" borderId="19" xfId="3" applyNumberFormat="1" applyFont="1" applyFill="1" applyBorder="1" applyAlignment="1">
      <alignment horizontal="right" wrapText="1"/>
    </xf>
    <xf numFmtId="3" fontId="39" fillId="7" borderId="11" xfId="3" applyNumberFormat="1" applyFont="1" applyFill="1" applyBorder="1" applyAlignment="1">
      <alignment horizontal="right" wrapText="1"/>
    </xf>
    <xf numFmtId="3" fontId="39" fillId="7" borderId="23" xfId="3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Continuous" vertical="center"/>
    </xf>
    <xf numFmtId="0" fontId="22" fillId="4" borderId="3" xfId="0" applyFont="1" applyFill="1" applyBorder="1" applyAlignment="1">
      <alignment horizontal="centerContinuous" vertical="center" wrapText="1"/>
    </xf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165" fontId="22" fillId="4" borderId="39" xfId="0" applyNumberFormat="1" applyFont="1" applyFill="1" applyBorder="1"/>
    <xf numFmtId="166" fontId="22" fillId="4" borderId="39" xfId="0" applyNumberFormat="1" applyFont="1" applyFill="1" applyBorder="1"/>
    <xf numFmtId="165" fontId="22" fillId="4" borderId="30" xfId="0" applyNumberFormat="1" applyFont="1" applyFill="1" applyBorder="1"/>
    <xf numFmtId="166" fontId="22" fillId="4" borderId="30" xfId="0" applyNumberFormat="1" applyFont="1" applyFill="1" applyBorder="1"/>
    <xf numFmtId="165" fontId="22" fillId="4" borderId="33" xfId="0" applyNumberFormat="1" applyFont="1" applyFill="1" applyBorder="1"/>
    <xf numFmtId="166" fontId="22" fillId="4" borderId="33" xfId="0" applyNumberFormat="1" applyFont="1" applyFill="1" applyBorder="1"/>
    <xf numFmtId="165" fontId="24" fillId="4" borderId="11" xfId="0" applyNumberFormat="1" applyFont="1" applyFill="1" applyBorder="1"/>
    <xf numFmtId="165" fontId="24" fillId="4" borderId="23" xfId="0" applyNumberFormat="1" applyFont="1" applyFill="1" applyBorder="1"/>
    <xf numFmtId="166" fontId="24" fillId="4" borderId="23" xfId="0" applyNumberFormat="1" applyFont="1" applyFill="1" applyBorder="1"/>
    <xf numFmtId="166" fontId="24" fillId="4" borderId="24" xfId="0" applyNumberFormat="1" applyFont="1" applyFill="1" applyBorder="1"/>
    <xf numFmtId="0" fontId="37" fillId="2" borderId="15" xfId="0" applyFont="1" applyFill="1" applyBorder="1" applyAlignment="1">
      <alignment horizontal="center"/>
    </xf>
    <xf numFmtId="0" fontId="37" fillId="2" borderId="2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Continuous" vertical="center"/>
    </xf>
    <xf numFmtId="0" fontId="37" fillId="2" borderId="20" xfId="0" applyFont="1" applyFill="1" applyBorder="1" applyAlignment="1">
      <alignment horizontal="centerContinuous" vertical="center"/>
    </xf>
    <xf numFmtId="0" fontId="37" fillId="2" borderId="42" xfId="0" applyFont="1" applyFill="1" applyBorder="1" applyAlignment="1">
      <alignment horizontal="centerContinuous" vertical="center" wrapText="1"/>
    </xf>
    <xf numFmtId="0" fontId="37" fillId="2" borderId="4" xfId="0" applyFont="1" applyFill="1" applyBorder="1"/>
    <xf numFmtId="0" fontId="37" fillId="2" borderId="2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42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167" fontId="40" fillId="2" borderId="39" xfId="0" applyNumberFormat="1" applyFont="1" applyFill="1" applyBorder="1"/>
    <xf numFmtId="167" fontId="40" fillId="2" borderId="40" xfId="0" applyNumberFormat="1" applyFont="1" applyFill="1" applyBorder="1"/>
    <xf numFmtId="167" fontId="40" fillId="2" borderId="30" xfId="0" applyNumberFormat="1" applyFont="1" applyFill="1" applyBorder="1"/>
    <xf numFmtId="167" fontId="40" fillId="2" borderId="31" xfId="0" applyNumberFormat="1" applyFont="1" applyFill="1" applyBorder="1"/>
    <xf numFmtId="167" fontId="40" fillId="2" borderId="33" xfId="0" applyNumberFormat="1" applyFont="1" applyFill="1" applyBorder="1"/>
    <xf numFmtId="167" fontId="40" fillId="2" borderId="34" xfId="0" applyNumberFormat="1" applyFont="1" applyFill="1" applyBorder="1"/>
    <xf numFmtId="167" fontId="41" fillId="2" borderId="1" xfId="0" applyNumberFormat="1" applyFont="1" applyFill="1" applyBorder="1"/>
    <xf numFmtId="167" fontId="41" fillId="2" borderId="2" xfId="0" applyNumberFormat="1" applyFont="1" applyFill="1" applyBorder="1"/>
    <xf numFmtId="167" fontId="41" fillId="2" borderId="3" xfId="0" applyNumberFormat="1" applyFont="1" applyFill="1" applyBorder="1"/>
    <xf numFmtId="0" fontId="42" fillId="6" borderId="15" xfId="0" applyFont="1" applyFill="1" applyBorder="1" applyAlignment="1">
      <alignment horizontal="center"/>
    </xf>
    <xf numFmtId="0" fontId="42" fillId="6" borderId="4" xfId="0" applyFont="1" applyFill="1" applyBorder="1"/>
    <xf numFmtId="0" fontId="42" fillId="6" borderId="20" xfId="0" applyFont="1" applyFill="1" applyBorder="1" applyAlignment="1">
      <alignment horizontal="center"/>
    </xf>
    <xf numFmtId="0" fontId="42" fillId="6" borderId="0" xfId="0" applyFont="1" applyFill="1" applyBorder="1" applyAlignment="1">
      <alignment horizontal="center"/>
    </xf>
    <xf numFmtId="0" fontId="42" fillId="6" borderId="42" xfId="0" applyFont="1" applyFill="1" applyBorder="1" applyAlignment="1">
      <alignment horizontal="center"/>
    </xf>
    <xf numFmtId="0" fontId="42" fillId="6" borderId="5" xfId="0" applyFont="1" applyFill="1" applyBorder="1" applyAlignment="1">
      <alignment horizontal="center"/>
    </xf>
    <xf numFmtId="3" fontId="43" fillId="8" borderId="23" xfId="3" applyNumberFormat="1" applyFont="1" applyFill="1" applyBorder="1" applyAlignment="1">
      <alignment horizontal="right" wrapText="1"/>
    </xf>
    <xf numFmtId="0" fontId="36" fillId="6" borderId="1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centerContinuous" vertical="center"/>
    </xf>
    <xf numFmtId="0" fontId="36" fillId="6" borderId="3" xfId="0" applyFont="1" applyFill="1" applyBorder="1" applyAlignment="1">
      <alignment horizontal="centerContinuous" vertical="center" wrapText="1"/>
    </xf>
    <xf numFmtId="0" fontId="36" fillId="6" borderId="4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0" fontId="36" fillId="6" borderId="5" xfId="0" applyFont="1" applyFill="1" applyBorder="1" applyAlignment="1">
      <alignment horizontal="center"/>
    </xf>
    <xf numFmtId="165" fontId="36" fillId="6" borderId="39" xfId="0" applyNumberFormat="1" applyFont="1" applyFill="1" applyBorder="1"/>
    <xf numFmtId="166" fontId="36" fillId="6" borderId="39" xfId="0" applyNumberFormat="1" applyFont="1" applyFill="1" applyBorder="1"/>
    <xf numFmtId="165" fontId="36" fillId="6" borderId="30" xfId="0" applyNumberFormat="1" applyFont="1" applyFill="1" applyBorder="1"/>
    <xf numFmtId="166" fontId="36" fillId="6" borderId="30" xfId="0" applyNumberFormat="1" applyFont="1" applyFill="1" applyBorder="1"/>
    <xf numFmtId="165" fontId="36" fillId="6" borderId="33" xfId="0" applyNumberFormat="1" applyFont="1" applyFill="1" applyBorder="1"/>
    <xf numFmtId="166" fontId="36" fillId="6" borderId="33" xfId="0" applyNumberFormat="1" applyFont="1" applyFill="1" applyBorder="1"/>
    <xf numFmtId="165" fontId="30" fillId="6" borderId="11" xfId="0" applyNumberFormat="1" applyFont="1" applyFill="1" applyBorder="1"/>
    <xf numFmtId="165" fontId="30" fillId="6" borderId="23" xfId="0" applyNumberFormat="1" applyFont="1" applyFill="1" applyBorder="1"/>
    <xf numFmtId="166" fontId="30" fillId="6" borderId="23" xfId="0" applyNumberFormat="1" applyFont="1" applyFill="1" applyBorder="1"/>
    <xf numFmtId="166" fontId="30" fillId="6" borderId="24" xfId="0" applyNumberFormat="1" applyFont="1" applyFill="1" applyBorder="1"/>
    <xf numFmtId="0" fontId="30" fillId="6" borderId="15" xfId="0" applyFont="1" applyFill="1" applyBorder="1" applyAlignment="1">
      <alignment horizontal="center"/>
    </xf>
    <xf numFmtId="0" fontId="30" fillId="6" borderId="16" xfId="0" applyFont="1" applyFill="1" applyBorder="1" applyAlignment="1">
      <alignment horizontal="centerContinuous" vertical="center"/>
    </xf>
    <xf numFmtId="0" fontId="30" fillId="6" borderId="26" xfId="0" applyFont="1" applyFill="1" applyBorder="1" applyAlignment="1">
      <alignment horizontal="centerContinuous" vertical="center"/>
    </xf>
    <xf numFmtId="0" fontId="30" fillId="6" borderId="27" xfId="0" applyFont="1" applyFill="1" applyBorder="1" applyAlignment="1">
      <alignment horizontal="centerContinuous" vertical="center"/>
    </xf>
    <xf numFmtId="0" fontId="30" fillId="6" borderId="27" xfId="0" applyFont="1" applyFill="1" applyBorder="1" applyAlignment="1">
      <alignment horizontal="centerContinuous" vertical="center" wrapText="1"/>
    </xf>
    <xf numFmtId="0" fontId="30" fillId="6" borderId="18" xfId="0" applyFont="1" applyFill="1" applyBorder="1" applyAlignment="1">
      <alignment horizontal="centerContinuous" vertical="center" wrapText="1"/>
    </xf>
    <xf numFmtId="0" fontId="30" fillId="6" borderId="19" xfId="0" applyFont="1" applyFill="1" applyBorder="1" applyAlignment="1">
      <alignment horizontal="center"/>
    </xf>
    <xf numFmtId="0" fontId="30" fillId="6" borderId="20" xfId="0" applyFont="1" applyFill="1" applyBorder="1" applyAlignment="1">
      <alignment horizontal="center"/>
    </xf>
    <xf numFmtId="165" fontId="30" fillId="6" borderId="24" xfId="0" applyNumberFormat="1" applyFont="1" applyFill="1" applyBorder="1"/>
    <xf numFmtId="0" fontId="30" fillId="6" borderId="43" xfId="0" applyFont="1" applyFill="1" applyBorder="1" applyAlignment="1">
      <alignment horizontal="center"/>
    </xf>
    <xf numFmtId="0" fontId="30" fillId="6" borderId="44" xfId="0" applyFont="1" applyFill="1" applyBorder="1" applyAlignment="1">
      <alignment horizontal="centerContinuous" vertical="center"/>
    </xf>
    <xf numFmtId="0" fontId="30" fillId="6" borderId="44" xfId="0" applyFont="1" applyFill="1" applyBorder="1" applyAlignment="1">
      <alignment horizontal="centerContinuous" vertical="center" wrapText="1"/>
    </xf>
    <xf numFmtId="3" fontId="36" fillId="6" borderId="39" xfId="0" applyNumberFormat="1" applyFont="1" applyFill="1" applyBorder="1"/>
    <xf numFmtId="3" fontId="36" fillId="6" borderId="30" xfId="0" applyNumberFormat="1" applyFont="1" applyFill="1" applyBorder="1"/>
    <xf numFmtId="3" fontId="36" fillId="6" borderId="33" xfId="0" applyNumberFormat="1" applyFont="1" applyFill="1" applyBorder="1"/>
    <xf numFmtId="0" fontId="24" fillId="4" borderId="43" xfId="0" applyFont="1" applyFill="1" applyBorder="1" applyAlignment="1">
      <alignment horizontal="center"/>
    </xf>
    <xf numFmtId="0" fontId="24" fillId="4" borderId="44" xfId="0" applyFont="1" applyFill="1" applyBorder="1" applyAlignment="1">
      <alignment horizontal="centerContinuous" vertical="center"/>
    </xf>
    <xf numFmtId="0" fontId="24" fillId="4" borderId="44" xfId="0" applyFont="1" applyFill="1" applyBorder="1" applyAlignment="1">
      <alignment horizontal="centerContinuous" vertical="center" wrapText="1"/>
    </xf>
    <xf numFmtId="0" fontId="24" fillId="4" borderId="15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3" fontId="22" fillId="4" borderId="39" xfId="0" applyNumberFormat="1" applyFont="1" applyFill="1" applyBorder="1"/>
    <xf numFmtId="3" fontId="22" fillId="4" borderId="30" xfId="0" applyNumberFormat="1" applyFont="1" applyFill="1" applyBorder="1"/>
    <xf numFmtId="3" fontId="22" fillId="4" borderId="33" xfId="0" applyNumberFormat="1" applyFont="1" applyFill="1" applyBorder="1"/>
    <xf numFmtId="0" fontId="24" fillId="4" borderId="25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Continuous" vertical="center"/>
    </xf>
    <xf numFmtId="0" fontId="24" fillId="4" borderId="26" xfId="0" applyFont="1" applyFill="1" applyBorder="1" applyAlignment="1">
      <alignment horizontal="centerContinuous" vertical="center"/>
    </xf>
    <xf numFmtId="0" fontId="24" fillId="4" borderId="27" xfId="0" applyFont="1" applyFill="1" applyBorder="1" applyAlignment="1">
      <alignment horizontal="centerContinuous" vertical="center"/>
    </xf>
    <xf numFmtId="0" fontId="24" fillId="4" borderId="27" xfId="0" applyFont="1" applyFill="1" applyBorder="1" applyAlignment="1">
      <alignment horizontal="centerContinuous" vertical="center" wrapText="1"/>
    </xf>
    <xf numFmtId="0" fontId="24" fillId="4" borderId="18" xfId="0" applyFont="1" applyFill="1" applyBorder="1" applyAlignment="1">
      <alignment horizontal="centerContinuous" vertical="center" wrapText="1"/>
    </xf>
    <xf numFmtId="0" fontId="24" fillId="4" borderId="0" xfId="0" applyFont="1" applyFill="1" applyBorder="1"/>
    <xf numFmtId="0" fontId="24" fillId="4" borderId="19" xfId="0" applyFont="1" applyFill="1" applyBorder="1" applyAlignment="1">
      <alignment horizontal="center"/>
    </xf>
    <xf numFmtId="0" fontId="44" fillId="0" borderId="0" xfId="0" applyFo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3" fontId="45" fillId="8" borderId="38" xfId="3" applyNumberFormat="1" applyFont="1" applyFill="1" applyBorder="1" applyAlignment="1">
      <alignment horizontal="right" wrapText="1"/>
    </xf>
    <xf numFmtId="3" fontId="45" fillId="8" borderId="29" xfId="3" applyNumberFormat="1" applyFont="1" applyFill="1" applyBorder="1" applyAlignment="1">
      <alignment horizontal="right" wrapText="1"/>
    </xf>
    <xf numFmtId="3" fontId="45" fillId="8" borderId="30" xfId="3" applyNumberFormat="1" applyFont="1" applyFill="1" applyBorder="1" applyAlignment="1">
      <alignment horizontal="right" wrapText="1"/>
    </xf>
    <xf numFmtId="0" fontId="44" fillId="0" borderId="2" xfId="0" applyFont="1" applyBorder="1"/>
    <xf numFmtId="0" fontId="44" fillId="0" borderId="0" xfId="0" applyFont="1" applyBorder="1"/>
    <xf numFmtId="0" fontId="44" fillId="0" borderId="7" xfId="0" applyFont="1" applyBorder="1"/>
    <xf numFmtId="0" fontId="42" fillId="6" borderId="20" xfId="0" applyFont="1" applyFill="1" applyBorder="1" applyAlignment="1">
      <alignment horizontal="center" wrapText="1"/>
    </xf>
    <xf numFmtId="0" fontId="37" fillId="4" borderId="20" xfId="0" applyFont="1" applyFill="1" applyBorder="1" applyAlignment="1">
      <alignment horizontal="center" wrapText="1"/>
    </xf>
    <xf numFmtId="0" fontId="37" fillId="2" borderId="20" xfId="0" applyFont="1" applyFill="1" applyBorder="1" applyAlignment="1">
      <alignment horizontal="center" wrapText="1"/>
    </xf>
    <xf numFmtId="3" fontId="38" fillId="7" borderId="45" xfId="3" applyNumberFormat="1" applyFont="1" applyFill="1" applyBorder="1" applyAlignment="1">
      <alignment horizontal="right" wrapText="1"/>
    </xf>
    <xf numFmtId="3" fontId="38" fillId="7" borderId="46" xfId="3" applyNumberFormat="1" applyFont="1" applyFill="1" applyBorder="1" applyAlignment="1">
      <alignment horizontal="right" wrapText="1"/>
    </xf>
    <xf numFmtId="3" fontId="38" fillId="7" borderId="47" xfId="3" applyNumberFormat="1" applyFont="1" applyFill="1" applyBorder="1" applyAlignment="1">
      <alignment horizontal="right" wrapText="1"/>
    </xf>
    <xf numFmtId="0" fontId="42" fillId="6" borderId="43" xfId="0" applyFont="1" applyFill="1" applyBorder="1" applyAlignment="1">
      <alignment horizontal="center"/>
    </xf>
    <xf numFmtId="0" fontId="42" fillId="6" borderId="39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Continuous" vertical="center"/>
    </xf>
    <xf numFmtId="0" fontId="42" fillId="6" borderId="48" xfId="0" applyFont="1" applyFill="1" applyBorder="1" applyAlignment="1">
      <alignment horizontal="centerContinuous" vertical="center"/>
    </xf>
    <xf numFmtId="0" fontId="42" fillId="6" borderId="49" xfId="0" applyFont="1" applyFill="1" applyBorder="1" applyAlignment="1">
      <alignment horizontal="centerContinuous" vertical="center" wrapText="1"/>
    </xf>
    <xf numFmtId="3" fontId="45" fillId="8" borderId="32" xfId="3" applyNumberFormat="1" applyFont="1" applyFill="1" applyBorder="1" applyAlignment="1">
      <alignment horizontal="right" wrapText="1"/>
    </xf>
    <xf numFmtId="3" fontId="22" fillId="7" borderId="30" xfId="3" applyNumberFormat="1" applyFont="1" applyFill="1" applyBorder="1" applyAlignment="1">
      <alignment horizontal="right" wrapText="1"/>
    </xf>
    <xf numFmtId="3" fontId="21" fillId="4" borderId="11" xfId="0" applyNumberFormat="1" applyFont="1" applyFill="1" applyBorder="1"/>
    <xf numFmtId="3" fontId="21" fillId="4" borderId="23" xfId="0" applyNumberFormat="1" applyFont="1" applyFill="1" applyBorder="1"/>
    <xf numFmtId="3" fontId="21" fillId="4" borderId="24" xfId="0" applyNumberFormat="1" applyFont="1" applyFill="1" applyBorder="1"/>
    <xf numFmtId="3" fontId="46" fillId="6" borderId="11" xfId="0" applyNumberFormat="1" applyFont="1" applyFill="1" applyBorder="1"/>
    <xf numFmtId="3" fontId="46" fillId="6" borderId="23" xfId="0" applyNumberFormat="1" applyFont="1" applyFill="1" applyBorder="1"/>
    <xf numFmtId="3" fontId="46" fillId="6" borderId="24" xfId="0" applyNumberFormat="1" applyFont="1" applyFill="1" applyBorder="1"/>
    <xf numFmtId="3" fontId="16" fillId="4" borderId="0" xfId="0" applyNumberFormat="1" applyFont="1" applyFill="1" applyBorder="1"/>
    <xf numFmtId="3" fontId="16" fillId="4" borderId="16" xfId="0" applyNumberFormat="1" applyFont="1" applyFill="1" applyBorder="1" applyAlignment="1">
      <alignment horizontal="center"/>
    </xf>
    <xf numFmtId="3" fontId="16" fillId="6" borderId="16" xfId="0" applyNumberFormat="1" applyFont="1" applyFill="1" applyBorder="1" applyAlignment="1">
      <alignment horizontal="center"/>
    </xf>
    <xf numFmtId="0" fontId="48" fillId="0" borderId="50" xfId="0" applyFont="1" applyBorder="1" applyAlignment="1">
      <alignment horizontal="center" wrapText="1"/>
    </xf>
    <xf numFmtId="0" fontId="48" fillId="0" borderId="51" xfId="0" applyFont="1" applyBorder="1" applyAlignment="1">
      <alignment horizontal="center" wrapText="1"/>
    </xf>
    <xf numFmtId="3" fontId="48" fillId="0" borderId="51" xfId="0" applyNumberFormat="1" applyFont="1" applyBorder="1" applyAlignment="1">
      <alignment horizontal="centerContinuous" wrapText="1"/>
    </xf>
    <xf numFmtId="3" fontId="48" fillId="0" borderId="51" xfId="0" applyNumberFormat="1" applyFont="1" applyBorder="1" applyAlignment="1">
      <alignment horizontal="center" wrapText="1"/>
    </xf>
    <xf numFmtId="3" fontId="16" fillId="4" borderId="52" xfId="0" applyNumberFormat="1" applyFont="1" applyFill="1" applyBorder="1" applyAlignment="1">
      <alignment horizontal="center"/>
    </xf>
    <xf numFmtId="3" fontId="16" fillId="6" borderId="53" xfId="0" applyNumberFormat="1" applyFont="1" applyFill="1" applyBorder="1" applyAlignment="1">
      <alignment horizontal="center"/>
    </xf>
    <xf numFmtId="3" fontId="16" fillId="6" borderId="54" xfId="0" applyNumberFormat="1" applyFont="1" applyFill="1" applyBorder="1" applyAlignment="1">
      <alignment horizontal="center"/>
    </xf>
    <xf numFmtId="3" fontId="16" fillId="6" borderId="54" xfId="0" applyNumberFormat="1" applyFont="1" applyFill="1" applyBorder="1"/>
    <xf numFmtId="0" fontId="2" fillId="0" borderId="55" xfId="0" applyFont="1" applyBorder="1" applyAlignment="1">
      <alignment horizontal="center"/>
    </xf>
    <xf numFmtId="3" fontId="2" fillId="0" borderId="55" xfId="0" applyNumberFormat="1" applyFont="1" applyBorder="1"/>
    <xf numFmtId="3" fontId="7" fillId="0" borderId="0" xfId="0" applyNumberFormat="1" applyFont="1"/>
    <xf numFmtId="0" fontId="52" fillId="0" borderId="0" xfId="0" applyFont="1"/>
    <xf numFmtId="0" fontId="8" fillId="0" borderId="0" xfId="0" applyFont="1"/>
    <xf numFmtId="0" fontId="52" fillId="0" borderId="0" xfId="0" applyFont="1" applyAlignment="1">
      <alignment horizontal="left"/>
    </xf>
    <xf numFmtId="0" fontId="14" fillId="0" borderId="12" xfId="0" applyFont="1" applyBorder="1"/>
    <xf numFmtId="0" fontId="59" fillId="0" borderId="0" xfId="0" applyFont="1" applyAlignment="1">
      <alignment horizontal="left" vertical="center" readingOrder="1"/>
    </xf>
    <xf numFmtId="0" fontId="1" fillId="0" borderId="0" xfId="2" applyFont="1"/>
    <xf numFmtId="0" fontId="15" fillId="0" borderId="0" xfId="2" applyFont="1" applyAlignment="1">
      <alignment wrapText="1"/>
    </xf>
    <xf numFmtId="0" fontId="1" fillId="0" borderId="0" xfId="2" applyFont="1" applyAlignment="1">
      <alignment horizontal="center"/>
    </xf>
    <xf numFmtId="3" fontId="1" fillId="0" borderId="0" xfId="2" applyNumberFormat="1" applyFont="1"/>
    <xf numFmtId="3" fontId="26" fillId="9" borderId="52" xfId="2" applyNumberFormat="1" applyFont="1" applyFill="1" applyBorder="1" applyAlignment="1">
      <alignment horizontal="left"/>
    </xf>
    <xf numFmtId="3" fontId="26" fillId="9" borderId="0" xfId="2" applyNumberFormat="1" applyFont="1" applyFill="1" applyBorder="1" applyAlignment="1">
      <alignment horizontal="center"/>
    </xf>
    <xf numFmtId="3" fontId="26" fillId="9" borderId="56" xfId="2" applyNumberFormat="1" applyFont="1" applyFill="1" applyBorder="1" applyAlignment="1">
      <alignment horizontal="center"/>
    </xf>
    <xf numFmtId="168" fontId="26" fillId="9" borderId="57" xfId="2" applyNumberFormat="1" applyFont="1" applyFill="1" applyBorder="1" applyAlignment="1">
      <alignment horizontal="center"/>
    </xf>
    <xf numFmtId="0" fontId="15" fillId="9" borderId="0" xfId="2" applyFont="1" applyFill="1"/>
    <xf numFmtId="3" fontId="26" fillId="10" borderId="52" xfId="2" applyNumberFormat="1" applyFont="1" applyFill="1" applyBorder="1" applyAlignment="1">
      <alignment horizontal="left"/>
    </xf>
    <xf numFmtId="3" fontId="26" fillId="10" borderId="56" xfId="2" applyNumberFormat="1" applyFont="1" applyFill="1" applyBorder="1" applyAlignment="1">
      <alignment horizontal="center"/>
    </xf>
    <xf numFmtId="0" fontId="2" fillId="0" borderId="0" xfId="2" applyFont="1"/>
    <xf numFmtId="3" fontId="26" fillId="10" borderId="58" xfId="2" applyNumberFormat="1" applyFont="1" applyFill="1" applyBorder="1" applyAlignment="1">
      <alignment horizontal="left"/>
    </xf>
    <xf numFmtId="3" fontId="26" fillId="9" borderId="59" xfId="2" applyNumberFormat="1" applyFont="1" applyFill="1" applyBorder="1" applyAlignment="1">
      <alignment horizontal="center"/>
    </xf>
    <xf numFmtId="3" fontId="26" fillId="10" borderId="60" xfId="2" applyNumberFormat="1" applyFont="1" applyFill="1" applyBorder="1" applyAlignment="1">
      <alignment horizontal="center"/>
    </xf>
    <xf numFmtId="3" fontId="34" fillId="11" borderId="52" xfId="2" applyNumberFormat="1" applyFont="1" applyFill="1" applyBorder="1" applyAlignment="1">
      <alignment horizontal="left"/>
    </xf>
    <xf numFmtId="3" fontId="34" fillId="11" borderId="0" xfId="2" applyNumberFormat="1" applyFont="1" applyFill="1" applyBorder="1" applyAlignment="1">
      <alignment horizontal="center"/>
    </xf>
    <xf numFmtId="3" fontId="34" fillId="11" borderId="56" xfId="2" applyNumberFormat="1" applyFont="1" applyFill="1" applyBorder="1" applyAlignment="1">
      <alignment horizontal="center"/>
    </xf>
    <xf numFmtId="3" fontId="34" fillId="12" borderId="52" xfId="2" applyNumberFormat="1" applyFont="1" applyFill="1" applyBorder="1" applyAlignment="1">
      <alignment horizontal="left"/>
    </xf>
    <xf numFmtId="3" fontId="34" fillId="12" borderId="58" xfId="2" applyNumberFormat="1" applyFont="1" applyFill="1" applyBorder="1" applyAlignment="1">
      <alignment horizontal="left"/>
    </xf>
    <xf numFmtId="3" fontId="34" fillId="11" borderId="59" xfId="2" applyNumberFormat="1" applyFont="1" applyFill="1" applyBorder="1" applyAlignment="1">
      <alignment horizontal="center"/>
    </xf>
    <xf numFmtId="3" fontId="34" fillId="11" borderId="60" xfId="2" applyNumberFormat="1" applyFont="1" applyFill="1" applyBorder="1" applyAlignment="1">
      <alignment horizontal="center"/>
    </xf>
    <xf numFmtId="3" fontId="19" fillId="3" borderId="52" xfId="2" applyNumberFormat="1" applyFont="1" applyFill="1" applyBorder="1" applyAlignment="1">
      <alignment horizontal="left"/>
    </xf>
    <xf numFmtId="3" fontId="19" fillId="3" borderId="0" xfId="2" applyNumberFormat="1" applyFont="1" applyFill="1" applyBorder="1" applyAlignment="1">
      <alignment horizontal="center"/>
    </xf>
    <xf numFmtId="3" fontId="19" fillId="3" borderId="56" xfId="2" applyNumberFormat="1" applyFont="1" applyFill="1" applyBorder="1" applyAlignment="1">
      <alignment horizontal="center"/>
    </xf>
    <xf numFmtId="3" fontId="19" fillId="13" borderId="52" xfId="2" applyNumberFormat="1" applyFont="1" applyFill="1" applyBorder="1" applyAlignment="1">
      <alignment horizontal="left"/>
    </xf>
    <xf numFmtId="3" fontId="19" fillId="13" borderId="58" xfId="2" applyNumberFormat="1" applyFont="1" applyFill="1" applyBorder="1" applyAlignment="1">
      <alignment horizontal="left"/>
    </xf>
    <xf numFmtId="3" fontId="19" fillId="3" borderId="59" xfId="2" applyNumberFormat="1" applyFont="1" applyFill="1" applyBorder="1" applyAlignment="1">
      <alignment horizontal="center"/>
    </xf>
    <xf numFmtId="3" fontId="19" fillId="3" borderId="60" xfId="2" applyNumberFormat="1" applyFont="1" applyFill="1" applyBorder="1" applyAlignment="1">
      <alignment horizontal="center"/>
    </xf>
    <xf numFmtId="3" fontId="19" fillId="14" borderId="0" xfId="2" applyNumberFormat="1" applyFont="1" applyFill="1" applyBorder="1" applyAlignment="1">
      <alignment horizontal="left"/>
    </xf>
    <xf numFmtId="3" fontId="19" fillId="15" borderId="0" xfId="2" applyNumberFormat="1" applyFont="1" applyFill="1" applyBorder="1" applyAlignment="1">
      <alignment horizontal="center"/>
    </xf>
    <xf numFmtId="3" fontId="19" fillId="14" borderId="0" xfId="2" applyNumberFormat="1" applyFont="1" applyFill="1" applyBorder="1" applyAlignment="1">
      <alignment horizontal="center"/>
    </xf>
    <xf numFmtId="3" fontId="29" fillId="2" borderId="52" xfId="2" applyNumberFormat="1" applyFont="1" applyFill="1" applyBorder="1" applyAlignment="1">
      <alignment horizontal="left"/>
    </xf>
    <xf numFmtId="3" fontId="29" fillId="2" borderId="0" xfId="2" applyNumberFormat="1" applyFont="1" applyFill="1" applyBorder="1" applyAlignment="1">
      <alignment horizontal="center"/>
    </xf>
    <xf numFmtId="3" fontId="29" fillId="2" borderId="56" xfId="2" applyNumberFormat="1" applyFont="1" applyFill="1" applyBorder="1" applyAlignment="1">
      <alignment horizontal="center"/>
    </xf>
    <xf numFmtId="3" fontId="29" fillId="16" borderId="52" xfId="2" applyNumberFormat="1" applyFont="1" applyFill="1" applyBorder="1" applyAlignment="1">
      <alignment horizontal="left"/>
    </xf>
    <xf numFmtId="3" fontId="29" fillId="16" borderId="56" xfId="2" applyNumberFormat="1" applyFont="1" applyFill="1" applyBorder="1" applyAlignment="1">
      <alignment horizontal="center"/>
    </xf>
    <xf numFmtId="3" fontId="29" fillId="16" borderId="58" xfId="2" applyNumberFormat="1" applyFont="1" applyFill="1" applyBorder="1" applyAlignment="1">
      <alignment horizontal="left"/>
    </xf>
    <xf numFmtId="3" fontId="29" fillId="2" borderId="59" xfId="2" applyNumberFormat="1" applyFont="1" applyFill="1" applyBorder="1" applyAlignment="1">
      <alignment horizontal="center"/>
    </xf>
    <xf numFmtId="3" fontId="29" fillId="16" borderId="60" xfId="2" applyNumberFormat="1" applyFont="1" applyFill="1" applyBorder="1" applyAlignment="1">
      <alignment horizontal="center"/>
    </xf>
    <xf numFmtId="0" fontId="60" fillId="0" borderId="0" xfId="0" applyFont="1" applyAlignment="1">
      <alignment horizontal="left" vertical="center" readingOrder="1"/>
    </xf>
    <xf numFmtId="0" fontId="25" fillId="0" borderId="11" xfId="0" applyFont="1" applyBorder="1"/>
    <xf numFmtId="3" fontId="27" fillId="5" borderId="19" xfId="0" applyNumberFormat="1" applyFont="1" applyFill="1" applyBorder="1"/>
    <xf numFmtId="167" fontId="28" fillId="5" borderId="61" xfId="0" applyNumberFormat="1" applyFont="1" applyFill="1" applyBorder="1"/>
    <xf numFmtId="0" fontId="54" fillId="0" borderId="0" xfId="0" applyFont="1" applyAlignment="1"/>
    <xf numFmtId="0" fontId="54" fillId="0" borderId="0" xfId="0" applyFont="1"/>
    <xf numFmtId="0" fontId="57" fillId="0" borderId="0" xfId="0" applyFont="1"/>
    <xf numFmtId="0" fontId="1" fillId="0" borderId="0" xfId="0" applyFont="1" applyAlignment="1">
      <alignment horizontal="center" vertical="center"/>
    </xf>
    <xf numFmtId="3" fontId="48" fillId="0" borderId="62" xfId="0" applyNumberFormat="1" applyFont="1" applyBorder="1" applyAlignment="1">
      <alignment horizontal="centerContinuous" vertical="top" wrapText="1"/>
    </xf>
    <xf numFmtId="168" fontId="16" fillId="4" borderId="63" xfId="0" applyNumberFormat="1" applyFont="1" applyFill="1" applyBorder="1" applyAlignment="1">
      <alignment horizontal="center"/>
    </xf>
    <xf numFmtId="168" fontId="16" fillId="6" borderId="64" xfId="0" applyNumberFormat="1" applyFont="1" applyFill="1" applyBorder="1" applyAlignment="1">
      <alignment horizontal="center"/>
    </xf>
    <xf numFmtId="0" fontId="16" fillId="0" borderId="65" xfId="2" applyFont="1" applyBorder="1" applyAlignment="1">
      <alignment wrapText="1"/>
    </xf>
    <xf numFmtId="0" fontId="16" fillId="0" borderId="66" xfId="2" applyFont="1" applyBorder="1" applyAlignment="1">
      <alignment wrapText="1"/>
    </xf>
    <xf numFmtId="0" fontId="14" fillId="0" borderId="67" xfId="2" applyFont="1" applyBorder="1" applyAlignment="1">
      <alignment wrapText="1"/>
    </xf>
    <xf numFmtId="3" fontId="17" fillId="0" borderId="110" xfId="2" applyNumberFormat="1" applyFont="1" applyBorder="1" applyAlignment="1">
      <alignment horizontal="centerContinuous" wrapText="1"/>
    </xf>
    <xf numFmtId="0" fontId="1" fillId="0" borderId="0" xfId="2" applyFont="1" applyBorder="1"/>
    <xf numFmtId="0" fontId="15" fillId="17" borderId="0" xfId="2" applyFont="1" applyFill="1"/>
    <xf numFmtId="0" fontId="2" fillId="17" borderId="0" xfId="2" applyFont="1" applyFill="1"/>
    <xf numFmtId="3" fontId="30" fillId="8" borderId="30" xfId="3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1" fillId="0" borderId="0" xfId="0" applyFont="1" applyBorder="1"/>
    <xf numFmtId="3" fontId="48" fillId="0" borderId="111" xfId="0" applyNumberFormat="1" applyFont="1" applyBorder="1" applyAlignment="1">
      <alignment horizontal="centerContinuous" wrapText="1"/>
    </xf>
    <xf numFmtId="3" fontId="16" fillId="4" borderId="112" xfId="0" applyNumberFormat="1" applyFont="1" applyFill="1" applyBorder="1" applyAlignment="1">
      <alignment horizontal="left"/>
    </xf>
    <xf numFmtId="168" fontId="16" fillId="4" borderId="113" xfId="0" applyNumberFormat="1" applyFont="1" applyFill="1" applyBorder="1" applyAlignment="1">
      <alignment horizontal="center"/>
    </xf>
    <xf numFmtId="3" fontId="16" fillId="6" borderId="112" xfId="0" applyNumberFormat="1" applyFont="1" applyFill="1" applyBorder="1" applyAlignment="1">
      <alignment horizontal="left"/>
    </xf>
    <xf numFmtId="168" fontId="16" fillId="6" borderId="114" xfId="0" applyNumberFormat="1" applyFont="1" applyFill="1" applyBorder="1" applyAlignment="1">
      <alignment horizontal="center"/>
    </xf>
    <xf numFmtId="0" fontId="2" fillId="0" borderId="115" xfId="0" applyFont="1" applyBorder="1"/>
    <xf numFmtId="0" fontId="2" fillId="0" borderId="113" xfId="0" applyFont="1" applyBorder="1"/>
    <xf numFmtId="0" fontId="2" fillId="0" borderId="116" xfId="0" applyFont="1" applyBorder="1"/>
    <xf numFmtId="0" fontId="1" fillId="0" borderId="117" xfId="0" applyFont="1" applyBorder="1" applyAlignment="1">
      <alignment horizontal="center"/>
    </xf>
    <xf numFmtId="3" fontId="1" fillId="0" borderId="117" xfId="0" applyNumberFormat="1" applyFont="1" applyBorder="1"/>
    <xf numFmtId="0" fontId="1" fillId="0" borderId="118" xfId="0" applyFont="1" applyBorder="1"/>
    <xf numFmtId="0" fontId="12" fillId="0" borderId="1" xfId="0" applyFont="1" applyBorder="1"/>
    <xf numFmtId="3" fontId="39" fillId="7" borderId="2" xfId="3" applyNumberFormat="1" applyFont="1" applyFill="1" applyBorder="1" applyAlignment="1">
      <alignment horizontal="right" wrapText="1"/>
    </xf>
    <xf numFmtId="3" fontId="43" fillId="8" borderId="2" xfId="3" applyNumberFormat="1" applyFont="1" applyFill="1" applyBorder="1" applyAlignment="1">
      <alignment horizontal="right" wrapText="1"/>
    </xf>
    <xf numFmtId="9" fontId="43" fillId="8" borderId="2" xfId="1" applyFont="1" applyFill="1" applyBorder="1" applyAlignment="1">
      <alignment horizontal="right" wrapText="1"/>
    </xf>
    <xf numFmtId="9" fontId="43" fillId="18" borderId="2" xfId="1" applyFont="1" applyFill="1" applyBorder="1" applyAlignment="1">
      <alignment horizontal="right" wrapText="1"/>
    </xf>
    <xf numFmtId="165" fontId="44" fillId="0" borderId="0" xfId="0" applyNumberFormat="1" applyFont="1"/>
    <xf numFmtId="165" fontId="24" fillId="4" borderId="39" xfId="0" applyNumberFormat="1" applyFont="1" applyFill="1" applyBorder="1"/>
    <xf numFmtId="165" fontId="24" fillId="4" borderId="30" xfId="0" applyNumberFormat="1" applyFont="1" applyFill="1" applyBorder="1"/>
    <xf numFmtId="165" fontId="24" fillId="4" borderId="33" xfId="0" applyNumberFormat="1" applyFont="1" applyFill="1" applyBorder="1"/>
    <xf numFmtId="165" fontId="22" fillId="4" borderId="45" xfId="0" applyNumberFormat="1" applyFont="1" applyFill="1" applyBorder="1"/>
    <xf numFmtId="165" fontId="22" fillId="4" borderId="46" xfId="0" applyNumberFormat="1" applyFont="1" applyFill="1" applyBorder="1"/>
    <xf numFmtId="165" fontId="22" fillId="4" borderId="68" xfId="0" applyNumberFormat="1" applyFont="1" applyFill="1" applyBorder="1"/>
    <xf numFmtId="165" fontId="36" fillId="6" borderId="69" xfId="0" applyNumberFormat="1" applyFont="1" applyFill="1" applyBorder="1"/>
    <xf numFmtId="165" fontId="36" fillId="6" borderId="70" xfId="0" applyNumberFormat="1" applyFont="1" applyFill="1" applyBorder="1"/>
    <xf numFmtId="165" fontId="36" fillId="6" borderId="71" xfId="0" applyNumberFormat="1" applyFont="1" applyFill="1" applyBorder="1"/>
    <xf numFmtId="165" fontId="30" fillId="6" borderId="72" xfId="0" applyNumberFormat="1" applyFont="1" applyFill="1" applyBorder="1"/>
    <xf numFmtId="165" fontId="30" fillId="6" borderId="73" xfId="0" applyNumberFormat="1" applyFont="1" applyFill="1" applyBorder="1"/>
    <xf numFmtId="165" fontId="30" fillId="6" borderId="74" xfId="0" applyNumberFormat="1" applyFont="1" applyFill="1" applyBorder="1"/>
    <xf numFmtId="165" fontId="30" fillId="6" borderId="75" xfId="0" applyNumberFormat="1" applyFont="1" applyFill="1" applyBorder="1"/>
    <xf numFmtId="167" fontId="24" fillId="3" borderId="45" xfId="0" applyNumberFormat="1" applyFont="1" applyFill="1" applyBorder="1"/>
    <xf numFmtId="167" fontId="24" fillId="3" borderId="46" xfId="0" applyNumberFormat="1" applyFont="1" applyFill="1" applyBorder="1"/>
    <xf numFmtId="167" fontId="30" fillId="2" borderId="76" xfId="0" applyNumberFormat="1" applyFont="1" applyFill="1" applyBorder="1"/>
    <xf numFmtId="167" fontId="30" fillId="2" borderId="77" xfId="0" applyNumberFormat="1" applyFont="1" applyFill="1" applyBorder="1"/>
    <xf numFmtId="3" fontId="30" fillId="2" borderId="48" xfId="0" applyNumberFormat="1" applyFont="1" applyFill="1" applyBorder="1" applyAlignment="1">
      <alignment horizontal="centerContinuous" wrapText="1"/>
    </xf>
    <xf numFmtId="3" fontId="30" fillId="16" borderId="30" xfId="0" applyNumberFormat="1" applyFont="1" applyFill="1" applyBorder="1" applyAlignment="1">
      <alignment horizontal="right" wrapText="1"/>
    </xf>
    <xf numFmtId="0" fontId="10" fillId="0" borderId="78" xfId="0" applyFont="1" applyBorder="1"/>
    <xf numFmtId="0" fontId="10" fillId="0" borderId="79" xfId="0" applyFont="1" applyBorder="1"/>
    <xf numFmtId="0" fontId="10" fillId="0" borderId="80" xfId="0" applyFont="1" applyBorder="1"/>
    <xf numFmtId="3" fontId="27" fillId="5" borderId="48" xfId="0" applyNumberFormat="1" applyFont="1" applyFill="1" applyBorder="1" applyAlignment="1">
      <alignment horizontal="centerContinuous" wrapText="1"/>
    </xf>
    <xf numFmtId="167" fontId="27" fillId="5" borderId="0" xfId="0" applyNumberFormat="1" applyFont="1" applyFill="1" applyBorder="1" applyAlignment="1">
      <alignment horizontal="centerContinuous" wrapText="1"/>
    </xf>
    <xf numFmtId="3" fontId="33" fillId="4" borderId="1" xfId="0" applyNumberFormat="1" applyFont="1" applyFill="1" applyBorder="1" applyAlignment="1">
      <alignment horizontal="centerContinuous" wrapText="1"/>
    </xf>
    <xf numFmtId="3" fontId="33" fillId="4" borderId="48" xfId="0" applyNumberFormat="1" applyFont="1" applyFill="1" applyBorder="1" applyAlignment="1">
      <alignment horizontal="centerContinuous" wrapText="1"/>
    </xf>
    <xf numFmtId="167" fontId="27" fillId="5" borderId="30" xfId="0" applyNumberFormat="1" applyFont="1" applyFill="1" applyBorder="1"/>
    <xf numFmtId="165" fontId="33" fillId="4" borderId="30" xfId="0" applyNumberFormat="1" applyFont="1" applyFill="1" applyBorder="1"/>
    <xf numFmtId="167" fontId="27" fillId="5" borderId="19" xfId="0" applyNumberFormat="1" applyFont="1" applyFill="1" applyBorder="1"/>
    <xf numFmtId="165" fontId="33" fillId="4" borderId="19" xfId="0" applyNumberFormat="1" applyFont="1" applyFill="1" applyBorder="1"/>
    <xf numFmtId="167" fontId="33" fillId="4" borderId="81" xfId="0" applyNumberFormat="1" applyFont="1" applyFill="1" applyBorder="1"/>
    <xf numFmtId="165" fontId="24" fillId="3" borderId="20" xfId="0" applyNumberFormat="1" applyFont="1" applyFill="1" applyBorder="1"/>
    <xf numFmtId="167" fontId="24" fillId="3" borderId="47" xfId="0" applyNumberFormat="1" applyFont="1" applyFill="1" applyBorder="1"/>
    <xf numFmtId="3" fontId="30" fillId="16" borderId="19" xfId="0" applyNumberFormat="1" applyFont="1" applyFill="1" applyBorder="1" applyAlignment="1">
      <alignment horizontal="right" wrapText="1"/>
    </xf>
    <xf numFmtId="167" fontId="30" fillId="2" borderId="82" xfId="0" applyNumberFormat="1" applyFont="1" applyFill="1" applyBorder="1"/>
    <xf numFmtId="167" fontId="32" fillId="4" borderId="59" xfId="0" applyNumberFormat="1" applyFont="1" applyFill="1" applyBorder="1"/>
    <xf numFmtId="167" fontId="12" fillId="3" borderId="59" xfId="0" applyNumberFormat="1" applyFont="1" applyFill="1" applyBorder="1"/>
    <xf numFmtId="3" fontId="28" fillId="5" borderId="83" xfId="0" applyNumberFormat="1" applyFont="1" applyFill="1" applyBorder="1"/>
    <xf numFmtId="3" fontId="28" fillId="5" borderId="84" xfId="0" applyNumberFormat="1" applyFont="1" applyFill="1" applyBorder="1"/>
    <xf numFmtId="165" fontId="32" fillId="4" borderId="84" xfId="0" applyNumberFormat="1" applyFont="1" applyFill="1" applyBorder="1"/>
    <xf numFmtId="165" fontId="12" fillId="3" borderId="85" xfId="0" applyNumberFormat="1" applyFont="1" applyFill="1" applyBorder="1"/>
    <xf numFmtId="3" fontId="31" fillId="16" borderId="86" xfId="0" applyNumberFormat="1" applyFont="1" applyFill="1" applyBorder="1" applyAlignment="1">
      <alignment horizontal="right" wrapText="1"/>
    </xf>
    <xf numFmtId="3" fontId="16" fillId="19" borderId="54" xfId="0" applyNumberFormat="1" applyFont="1" applyFill="1" applyBorder="1"/>
    <xf numFmtId="3" fontId="16" fillId="20" borderId="0" xfId="0" applyNumberFormat="1" applyFont="1" applyFill="1" applyBorder="1" applyAlignment="1">
      <alignment horizontal="center"/>
    </xf>
    <xf numFmtId="3" fontId="45" fillId="8" borderId="45" xfId="3" applyNumberFormat="1" applyFont="1" applyFill="1" applyBorder="1" applyAlignment="1">
      <alignment horizontal="right" wrapText="1"/>
    </xf>
    <xf numFmtId="3" fontId="45" fillId="8" borderId="46" xfId="3" applyNumberFormat="1" applyFont="1" applyFill="1" applyBorder="1" applyAlignment="1">
      <alignment horizontal="right" wrapText="1"/>
    </xf>
    <xf numFmtId="3" fontId="45" fillId="8" borderId="68" xfId="3" applyNumberFormat="1" applyFont="1" applyFill="1" applyBorder="1" applyAlignment="1">
      <alignment horizontal="right" wrapText="1"/>
    </xf>
    <xf numFmtId="167" fontId="40" fillId="2" borderId="69" xfId="0" applyNumberFormat="1" applyFont="1" applyFill="1" applyBorder="1"/>
    <xf numFmtId="167" fontId="40" fillId="2" borderId="70" xfId="0" applyNumberFormat="1" applyFont="1" applyFill="1" applyBorder="1"/>
    <xf numFmtId="167" fontId="40" fillId="2" borderId="71" xfId="0" applyNumberFormat="1" applyFont="1" applyFill="1" applyBorder="1"/>
    <xf numFmtId="3" fontId="43" fillId="8" borderId="7" xfId="3" applyNumberFormat="1" applyFont="1" applyFill="1" applyBorder="1" applyAlignment="1">
      <alignment horizontal="right" wrapText="1"/>
    </xf>
    <xf numFmtId="3" fontId="43" fillId="8" borderId="8" xfId="3" applyNumberFormat="1" applyFont="1" applyFill="1" applyBorder="1" applyAlignment="1">
      <alignment horizontal="right" wrapText="1"/>
    </xf>
    <xf numFmtId="3" fontId="45" fillId="8" borderId="87" xfId="3" applyNumberFormat="1" applyFont="1" applyFill="1" applyBorder="1" applyAlignment="1">
      <alignment horizontal="right" wrapText="1"/>
    </xf>
    <xf numFmtId="3" fontId="45" fillId="8" borderId="88" xfId="3" applyNumberFormat="1" applyFont="1" applyFill="1" applyBorder="1" applyAlignment="1">
      <alignment horizontal="right" wrapText="1"/>
    </xf>
    <xf numFmtId="3" fontId="45" fillId="8" borderId="89" xfId="3" applyNumberFormat="1" applyFont="1" applyFill="1" applyBorder="1" applyAlignment="1">
      <alignment horizontal="right" wrapText="1"/>
    </xf>
    <xf numFmtId="3" fontId="45" fillId="8" borderId="90" xfId="3" applyNumberFormat="1" applyFont="1" applyFill="1" applyBorder="1" applyAlignment="1">
      <alignment horizontal="right" wrapText="1"/>
    </xf>
    <xf numFmtId="3" fontId="45" fillId="8" borderId="91" xfId="3" applyNumberFormat="1" applyFont="1" applyFill="1" applyBorder="1" applyAlignment="1">
      <alignment horizontal="right" wrapText="1"/>
    </xf>
    <xf numFmtId="3" fontId="45" fillId="8" borderId="92" xfId="3" applyNumberFormat="1" applyFont="1" applyFill="1" applyBorder="1" applyAlignment="1">
      <alignment horizontal="right" wrapText="1"/>
    </xf>
    <xf numFmtId="3" fontId="45" fillId="8" borderId="93" xfId="3" applyNumberFormat="1" applyFont="1" applyFill="1" applyBorder="1" applyAlignment="1">
      <alignment horizontal="right" wrapText="1"/>
    </xf>
    <xf numFmtId="3" fontId="45" fillId="8" borderId="94" xfId="3" applyNumberFormat="1" applyFont="1" applyFill="1" applyBorder="1" applyAlignment="1">
      <alignment horizontal="right" wrapText="1"/>
    </xf>
    <xf numFmtId="0" fontId="48" fillId="0" borderId="0" xfId="0" applyFont="1"/>
    <xf numFmtId="3" fontId="16" fillId="21" borderId="112" xfId="0" applyNumberFormat="1" applyFont="1" applyFill="1" applyBorder="1" applyAlignment="1">
      <alignment horizontal="left"/>
    </xf>
    <xf numFmtId="3" fontId="16" fillId="21" borderId="16" xfId="0" applyNumberFormat="1" applyFont="1" applyFill="1" applyBorder="1" applyAlignment="1">
      <alignment horizontal="center"/>
    </xf>
    <xf numFmtId="3" fontId="16" fillId="21" borderId="52" xfId="0" applyNumberFormat="1" applyFont="1" applyFill="1" applyBorder="1" applyAlignment="1">
      <alignment horizontal="center"/>
    </xf>
    <xf numFmtId="3" fontId="16" fillId="21" borderId="0" xfId="0" applyNumberFormat="1" applyFont="1" applyFill="1" applyBorder="1" applyAlignment="1">
      <alignment horizontal="center"/>
    </xf>
    <xf numFmtId="3" fontId="16" fillId="21" borderId="0" xfId="0" applyNumberFormat="1" applyFont="1" applyFill="1" applyBorder="1"/>
    <xf numFmtId="168" fontId="16" fillId="21" borderId="63" xfId="0" applyNumberFormat="1" applyFont="1" applyFill="1" applyBorder="1" applyAlignment="1">
      <alignment horizontal="center"/>
    </xf>
    <xf numFmtId="168" fontId="16" fillId="21" borderId="113" xfId="0" applyNumberFormat="1" applyFont="1" applyFill="1" applyBorder="1" applyAlignment="1">
      <alignment horizontal="center"/>
    </xf>
    <xf numFmtId="3" fontId="16" fillId="22" borderId="112" xfId="0" applyNumberFormat="1" applyFont="1" applyFill="1" applyBorder="1" applyAlignment="1">
      <alignment horizontal="left"/>
    </xf>
    <xf numFmtId="3" fontId="16" fillId="22" borderId="16" xfId="0" applyNumberFormat="1" applyFont="1" applyFill="1" applyBorder="1" applyAlignment="1">
      <alignment horizontal="center"/>
    </xf>
    <xf numFmtId="3" fontId="16" fillId="22" borderId="95" xfId="0" applyNumberFormat="1" applyFont="1" applyFill="1" applyBorder="1" applyAlignment="1">
      <alignment horizontal="center"/>
    </xf>
    <xf numFmtId="3" fontId="16" fillId="22" borderId="55" xfId="0" applyNumberFormat="1" applyFont="1" applyFill="1" applyBorder="1" applyAlignment="1">
      <alignment horizontal="center"/>
    </xf>
    <xf numFmtId="3" fontId="16" fillId="22" borderId="55" xfId="0" applyNumberFormat="1" applyFont="1" applyFill="1" applyBorder="1"/>
    <xf numFmtId="168" fontId="16" fillId="22" borderId="96" xfId="0" applyNumberFormat="1" applyFont="1" applyFill="1" applyBorder="1" applyAlignment="1">
      <alignment horizontal="center"/>
    </xf>
    <xf numFmtId="168" fontId="16" fillId="22" borderId="119" xfId="0" applyNumberFormat="1" applyFont="1" applyFill="1" applyBorder="1" applyAlignment="1">
      <alignment horizontal="center"/>
    </xf>
    <xf numFmtId="0" fontId="62" fillId="0" borderId="0" xfId="0" applyFont="1" applyAlignment="1">
      <alignment horizontal="left" vertical="center" readingOrder="1"/>
    </xf>
    <xf numFmtId="1" fontId="16" fillId="0" borderId="67" xfId="2" applyNumberFormat="1" applyFont="1" applyBorder="1" applyAlignment="1">
      <alignment horizontal="center" vertical="center" wrapText="1"/>
    </xf>
    <xf numFmtId="1" fontId="16" fillId="17" borderId="67" xfId="2" applyNumberFormat="1" applyFont="1" applyFill="1" applyBorder="1" applyAlignment="1">
      <alignment horizontal="center" vertical="center" wrapText="1"/>
    </xf>
    <xf numFmtId="1" fontId="16" fillId="4" borderId="67" xfId="2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/>
    </xf>
    <xf numFmtId="3" fontId="26" fillId="23" borderId="56" xfId="2" applyNumberFormat="1" applyFont="1" applyFill="1" applyBorder="1" applyAlignment="1">
      <alignment horizontal="right"/>
    </xf>
    <xf numFmtId="3" fontId="34" fillId="23" borderId="56" xfId="2" applyNumberFormat="1" applyFont="1" applyFill="1" applyBorder="1" applyAlignment="1">
      <alignment horizontal="right"/>
    </xf>
    <xf numFmtId="3" fontId="19" fillId="23" borderId="56" xfId="2" applyNumberFormat="1" applyFont="1" applyFill="1" applyBorder="1" applyAlignment="1">
      <alignment horizontal="right"/>
    </xf>
    <xf numFmtId="3" fontId="29" fillId="23" borderId="57" xfId="2" applyNumberFormat="1" applyFont="1" applyFill="1" applyBorder="1" applyAlignment="1">
      <alignment horizontal="right"/>
    </xf>
    <xf numFmtId="3" fontId="29" fillId="16" borderId="97" xfId="2" applyNumberFormat="1" applyFont="1" applyFill="1" applyBorder="1" applyAlignment="1">
      <alignment horizontal="left"/>
    </xf>
    <xf numFmtId="3" fontId="29" fillId="2" borderId="98" xfId="2" applyNumberFormat="1" applyFont="1" applyFill="1" applyBorder="1" applyAlignment="1">
      <alignment horizontal="center"/>
    </xf>
    <xf numFmtId="3" fontId="29" fillId="16" borderId="99" xfId="2" applyNumberFormat="1" applyFont="1" applyFill="1" applyBorder="1" applyAlignment="1">
      <alignment horizontal="center"/>
    </xf>
    <xf numFmtId="3" fontId="63" fillId="16" borderId="120" xfId="2" applyNumberFormat="1" applyFont="1" applyFill="1" applyBorder="1" applyAlignment="1">
      <alignment horizontal="left"/>
    </xf>
    <xf numFmtId="3" fontId="63" fillId="2" borderId="121" xfId="2" applyNumberFormat="1" applyFont="1" applyFill="1" applyBorder="1" applyAlignment="1">
      <alignment horizontal="center"/>
    </xf>
    <xf numFmtId="3" fontId="63" fillId="16" borderId="122" xfId="2" applyNumberFormat="1" applyFont="1" applyFill="1" applyBorder="1" applyAlignment="1">
      <alignment horizontal="center"/>
    </xf>
    <xf numFmtId="0" fontId="16" fillId="23" borderId="50" xfId="2" applyFont="1" applyFill="1" applyBorder="1"/>
    <xf numFmtId="0" fontId="16" fillId="17" borderId="51" xfId="2" applyFont="1" applyFill="1" applyBorder="1"/>
    <xf numFmtId="0" fontId="16" fillId="23" borderId="100" xfId="2" applyFont="1" applyFill="1" applyBorder="1" applyAlignment="1">
      <alignment horizontal="center"/>
    </xf>
    <xf numFmtId="3" fontId="16" fillId="23" borderId="51" xfId="2" applyNumberFormat="1" applyFont="1" applyFill="1" applyBorder="1" applyAlignment="1">
      <alignment horizontal="center"/>
    </xf>
    <xf numFmtId="168" fontId="16" fillId="17" borderId="101" xfId="2" applyNumberFormat="1" applyFont="1" applyFill="1" applyBorder="1" applyAlignment="1">
      <alignment horizontal="center"/>
    </xf>
    <xf numFmtId="0" fontId="1" fillId="17" borderId="0" xfId="2" applyFont="1" applyFill="1"/>
    <xf numFmtId="0" fontId="1" fillId="17" borderId="0" xfId="2" applyFont="1" applyFill="1" applyAlignment="1">
      <alignment horizontal="center"/>
    </xf>
    <xf numFmtId="3" fontId="1" fillId="17" borderId="0" xfId="2" applyNumberFormat="1" applyFont="1" applyFill="1"/>
    <xf numFmtId="0" fontId="18" fillId="0" borderId="123" xfId="0" applyFont="1" applyBorder="1"/>
    <xf numFmtId="0" fontId="18" fillId="0" borderId="100" xfId="0" applyFont="1" applyBorder="1" applyAlignment="1">
      <alignment horizontal="center"/>
    </xf>
    <xf numFmtId="3" fontId="18" fillId="0" borderId="50" xfId="0" applyNumberFormat="1" applyFont="1" applyBorder="1"/>
    <xf numFmtId="3" fontId="18" fillId="0" borderId="51" xfId="0" applyNumberFormat="1" applyFont="1" applyBorder="1"/>
    <xf numFmtId="168" fontId="18" fillId="0" borderId="102" xfId="0" applyNumberFormat="1" applyFont="1" applyBorder="1" applyAlignment="1">
      <alignment horizontal="center"/>
    </xf>
    <xf numFmtId="168" fontId="18" fillId="0" borderId="124" xfId="0" applyNumberFormat="1" applyFont="1" applyBorder="1" applyAlignment="1">
      <alignment horizontal="center"/>
    </xf>
    <xf numFmtId="0" fontId="18" fillId="0" borderId="0" xfId="0" applyFont="1"/>
    <xf numFmtId="3" fontId="48" fillId="20" borderId="51" xfId="0" applyNumberFormat="1" applyFont="1" applyFill="1" applyBorder="1" applyAlignment="1">
      <alignment horizontal="center" wrapText="1"/>
    </xf>
    <xf numFmtId="3" fontId="18" fillId="0" borderId="54" xfId="0" applyNumberFormat="1" applyFont="1" applyBorder="1"/>
    <xf numFmtId="3" fontId="16" fillId="6" borderId="0" xfId="0" applyNumberFormat="1" applyFont="1" applyFill="1" applyBorder="1"/>
    <xf numFmtId="168" fontId="26" fillId="20" borderId="57" xfId="2" applyNumberFormat="1" applyFont="1" applyFill="1" applyBorder="1" applyAlignment="1">
      <alignment horizontal="center"/>
    </xf>
    <xf numFmtId="3" fontId="64" fillId="16" borderId="59" xfId="0" applyNumberFormat="1" applyFont="1" applyFill="1" applyBorder="1" applyAlignment="1">
      <alignment horizontal="right" wrapText="1"/>
    </xf>
    <xf numFmtId="3" fontId="63" fillId="0" borderId="103" xfId="2" applyNumberFormat="1" applyFont="1" applyBorder="1" applyAlignment="1">
      <alignment wrapText="1"/>
    </xf>
    <xf numFmtId="0" fontId="17" fillId="0" borderId="0" xfId="2" applyFont="1" applyAlignment="1">
      <alignment wrapText="1"/>
    </xf>
    <xf numFmtId="3" fontId="48" fillId="17" borderId="51" xfId="0" applyNumberFormat="1" applyFont="1" applyFill="1" applyBorder="1" applyAlignment="1">
      <alignment horizontal="center" wrapText="1"/>
    </xf>
    <xf numFmtId="3" fontId="18" fillId="0" borderId="125" xfId="0" applyNumberFormat="1" applyFont="1" applyBorder="1"/>
    <xf numFmtId="3" fontId="16" fillId="6" borderId="104" xfId="0" applyNumberFormat="1" applyFont="1" applyFill="1" applyBorder="1"/>
    <xf numFmtId="3" fontId="16" fillId="6" borderId="126" xfId="0" applyNumberFormat="1" applyFont="1" applyFill="1" applyBorder="1"/>
    <xf numFmtId="168" fontId="26" fillId="9" borderId="105" xfId="2" applyNumberFormat="1" applyFont="1" applyFill="1" applyBorder="1" applyAlignment="1">
      <alignment horizontal="center"/>
    </xf>
    <xf numFmtId="168" fontId="34" fillId="11" borderId="57" xfId="2" applyNumberFormat="1" applyFont="1" applyFill="1" applyBorder="1" applyAlignment="1">
      <alignment horizontal="center"/>
    </xf>
    <xf numFmtId="168" fontId="34" fillId="20" borderId="57" xfId="2" applyNumberFormat="1" applyFont="1" applyFill="1" applyBorder="1" applyAlignment="1">
      <alignment horizontal="center"/>
    </xf>
    <xf numFmtId="168" fontId="34" fillId="11" borderId="105" xfId="2" applyNumberFormat="1" applyFont="1" applyFill="1" applyBorder="1" applyAlignment="1">
      <alignment horizontal="center"/>
    </xf>
    <xf numFmtId="168" fontId="19" fillId="3" borderId="57" xfId="2" applyNumberFormat="1" applyFont="1" applyFill="1" applyBorder="1" applyAlignment="1">
      <alignment horizontal="center"/>
    </xf>
    <xf numFmtId="168" fontId="19" fillId="20" borderId="57" xfId="2" applyNumberFormat="1" applyFont="1" applyFill="1" applyBorder="1" applyAlignment="1">
      <alignment horizontal="center"/>
    </xf>
    <xf numFmtId="168" fontId="19" fillId="3" borderId="105" xfId="2" applyNumberFormat="1" applyFont="1" applyFill="1" applyBorder="1" applyAlignment="1">
      <alignment horizontal="center"/>
    </xf>
    <xf numFmtId="168" fontId="19" fillId="15" borderId="57" xfId="2" applyNumberFormat="1" applyFont="1" applyFill="1" applyBorder="1" applyAlignment="1">
      <alignment horizontal="center"/>
    </xf>
    <xf numFmtId="168" fontId="29" fillId="2" borderId="57" xfId="2" applyNumberFormat="1" applyFont="1" applyFill="1" applyBorder="1" applyAlignment="1">
      <alignment horizontal="center"/>
    </xf>
    <xf numFmtId="168" fontId="29" fillId="20" borderId="57" xfId="2" applyNumberFormat="1" applyFont="1" applyFill="1" applyBorder="1" applyAlignment="1">
      <alignment horizontal="center"/>
    </xf>
    <xf numFmtId="168" fontId="29" fillId="2" borderId="105" xfId="2" applyNumberFormat="1" applyFont="1" applyFill="1" applyBorder="1" applyAlignment="1">
      <alignment horizontal="center"/>
    </xf>
    <xf numFmtId="168" fontId="29" fillId="2" borderId="106" xfId="2" applyNumberFormat="1" applyFont="1" applyFill="1" applyBorder="1" applyAlignment="1">
      <alignment horizontal="center"/>
    </xf>
    <xf numFmtId="168" fontId="66" fillId="20" borderId="128" xfId="2" applyNumberFormat="1" applyFont="1" applyFill="1" applyBorder="1" applyAlignment="1">
      <alignment horizontal="center"/>
    </xf>
    <xf numFmtId="3" fontId="63" fillId="17" borderId="57" xfId="2" applyNumberFormat="1" applyFont="1" applyFill="1" applyBorder="1" applyAlignment="1">
      <alignment horizontal="right"/>
    </xf>
    <xf numFmtId="3" fontId="26" fillId="17" borderId="57" xfId="2" applyNumberFormat="1" applyFont="1" applyFill="1" applyBorder="1" applyAlignment="1">
      <alignment horizontal="right"/>
    </xf>
    <xf numFmtId="3" fontId="26" fillId="23" borderId="60" xfId="2" applyNumberFormat="1" applyFont="1" applyFill="1" applyBorder="1" applyAlignment="1">
      <alignment horizontal="right"/>
    </xf>
    <xf numFmtId="3" fontId="1" fillId="17" borderId="0" xfId="2" applyNumberFormat="1" applyFont="1" applyFill="1" applyAlignment="1">
      <alignment horizontal="right"/>
    </xf>
    <xf numFmtId="3" fontId="34" fillId="17" borderId="57" xfId="2" applyNumberFormat="1" applyFont="1" applyFill="1" applyBorder="1" applyAlignment="1">
      <alignment horizontal="right"/>
    </xf>
    <xf numFmtId="3" fontId="34" fillId="23" borderId="60" xfId="2" applyNumberFormat="1" applyFont="1" applyFill="1" applyBorder="1" applyAlignment="1">
      <alignment horizontal="right"/>
    </xf>
    <xf numFmtId="3" fontId="19" fillId="17" borderId="57" xfId="2" applyNumberFormat="1" applyFont="1" applyFill="1" applyBorder="1" applyAlignment="1">
      <alignment horizontal="right"/>
    </xf>
    <xf numFmtId="3" fontId="19" fillId="23" borderId="60" xfId="2" applyNumberFormat="1" applyFont="1" applyFill="1" applyBorder="1" applyAlignment="1">
      <alignment horizontal="right"/>
    </xf>
    <xf numFmtId="3" fontId="19" fillId="23" borderId="0" xfId="2" applyNumberFormat="1" applyFont="1" applyFill="1" applyBorder="1" applyAlignment="1">
      <alignment horizontal="right"/>
    </xf>
    <xf numFmtId="3" fontId="29" fillId="17" borderId="57" xfId="2" applyNumberFormat="1" applyFont="1" applyFill="1" applyBorder="1" applyAlignment="1">
      <alignment horizontal="right"/>
    </xf>
    <xf numFmtId="3" fontId="29" fillId="23" borderId="59" xfId="2" applyNumberFormat="1" applyFont="1" applyFill="1" applyBorder="1" applyAlignment="1">
      <alignment horizontal="right"/>
    </xf>
    <xf numFmtId="3" fontId="29" fillId="23" borderId="98" xfId="2" applyNumberFormat="1" applyFont="1" applyFill="1" applyBorder="1" applyAlignment="1">
      <alignment horizontal="right"/>
    </xf>
    <xf numFmtId="3" fontId="65" fillId="23" borderId="121" xfId="2" applyNumberFormat="1" applyFont="1" applyFill="1" applyBorder="1" applyAlignment="1">
      <alignment horizontal="right"/>
    </xf>
    <xf numFmtId="0" fontId="67" fillId="0" borderId="129" xfId="0" applyFont="1" applyBorder="1" applyAlignment="1">
      <alignment horizontal="left" vertical="center" readingOrder="1"/>
    </xf>
    <xf numFmtId="3" fontId="63" fillId="24" borderId="0" xfId="2" applyNumberFormat="1" applyFont="1" applyFill="1" applyBorder="1" applyAlignment="1">
      <alignment horizontal="right"/>
    </xf>
    <xf numFmtId="3" fontId="63" fillId="24" borderId="134" xfId="2" applyNumberFormat="1" applyFont="1" applyFill="1" applyBorder="1" applyAlignment="1">
      <alignment horizontal="right"/>
    </xf>
    <xf numFmtId="3" fontId="63" fillId="24" borderId="135" xfId="2" applyNumberFormat="1" applyFont="1" applyFill="1" applyBorder="1" applyAlignment="1">
      <alignment horizontal="right"/>
    </xf>
    <xf numFmtId="3" fontId="63" fillId="24" borderId="136" xfId="2" applyNumberFormat="1" applyFont="1" applyFill="1" applyBorder="1" applyAlignment="1">
      <alignment horizontal="right"/>
    </xf>
    <xf numFmtId="3" fontId="63" fillId="24" borderId="59" xfId="2" applyNumberFormat="1" applyFont="1" applyFill="1" applyBorder="1" applyAlignment="1">
      <alignment horizontal="right"/>
    </xf>
    <xf numFmtId="3" fontId="63" fillId="24" borderId="137" xfId="2" applyNumberFormat="1" applyFont="1" applyFill="1" applyBorder="1" applyAlignment="1">
      <alignment horizontal="right"/>
    </xf>
    <xf numFmtId="3" fontId="63" fillId="24" borderId="138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3" fontId="70" fillId="25" borderId="0" xfId="2" applyNumberFormat="1" applyFont="1" applyFill="1" applyBorder="1" applyAlignment="1">
      <alignment horizontal="right"/>
    </xf>
    <xf numFmtId="3" fontId="70" fillId="25" borderId="134" xfId="2" applyNumberFormat="1" applyFont="1" applyFill="1" applyBorder="1" applyAlignment="1">
      <alignment horizontal="right"/>
    </xf>
    <xf numFmtId="3" fontId="70" fillId="25" borderId="135" xfId="2" applyNumberFormat="1" applyFont="1" applyFill="1" applyBorder="1" applyAlignment="1">
      <alignment horizontal="right"/>
    </xf>
    <xf numFmtId="3" fontId="63" fillId="25" borderId="135" xfId="2" applyNumberFormat="1" applyFont="1" applyFill="1" applyBorder="1" applyAlignment="1">
      <alignment horizontal="right"/>
    </xf>
    <xf numFmtId="3" fontId="70" fillId="25" borderId="136" xfId="2" applyNumberFormat="1" applyFont="1" applyFill="1" applyBorder="1" applyAlignment="1">
      <alignment horizontal="right"/>
    </xf>
    <xf numFmtId="3" fontId="70" fillId="26" borderId="136" xfId="2" applyNumberFormat="1" applyFont="1" applyFill="1" applyBorder="1" applyAlignment="1">
      <alignment horizontal="right"/>
    </xf>
    <xf numFmtId="3" fontId="70" fillId="25" borderId="59" xfId="2" applyNumberFormat="1" applyFont="1" applyFill="1" applyBorder="1" applyAlignment="1">
      <alignment horizontal="right"/>
    </xf>
    <xf numFmtId="3" fontId="70" fillId="25" borderId="137" xfId="2" applyNumberFormat="1" applyFont="1" applyFill="1" applyBorder="1" applyAlignment="1">
      <alignment horizontal="right"/>
    </xf>
    <xf numFmtId="3" fontId="70" fillId="25" borderId="138" xfId="2" applyNumberFormat="1" applyFont="1" applyFill="1" applyBorder="1" applyAlignment="1">
      <alignment horizontal="right"/>
    </xf>
    <xf numFmtId="3" fontId="69" fillId="27" borderId="0" xfId="2" applyNumberFormat="1" applyFont="1" applyFill="1" applyBorder="1" applyAlignment="1">
      <alignment horizontal="right"/>
    </xf>
    <xf numFmtId="3" fontId="69" fillId="27" borderId="134" xfId="2" applyNumberFormat="1" applyFont="1" applyFill="1" applyBorder="1" applyAlignment="1">
      <alignment horizontal="right"/>
    </xf>
    <xf numFmtId="3" fontId="69" fillId="27" borderId="135" xfId="2" applyNumberFormat="1" applyFont="1" applyFill="1" applyBorder="1" applyAlignment="1">
      <alignment horizontal="right"/>
    </xf>
    <xf numFmtId="3" fontId="71" fillId="27" borderId="135" xfId="2" applyNumberFormat="1" applyFont="1" applyFill="1" applyBorder="1" applyAlignment="1">
      <alignment horizontal="right"/>
    </xf>
    <xf numFmtId="3" fontId="69" fillId="27" borderId="136" xfId="2" applyNumberFormat="1" applyFont="1" applyFill="1" applyBorder="1" applyAlignment="1">
      <alignment horizontal="right"/>
    </xf>
    <xf numFmtId="3" fontId="71" fillId="27" borderId="136" xfId="2" applyNumberFormat="1" applyFont="1" applyFill="1" applyBorder="1" applyAlignment="1">
      <alignment horizontal="right"/>
    </xf>
    <xf numFmtId="3" fontId="69" fillId="27" borderId="59" xfId="2" applyNumberFormat="1" applyFont="1" applyFill="1" applyBorder="1" applyAlignment="1">
      <alignment horizontal="right"/>
    </xf>
    <xf numFmtId="3" fontId="69" fillId="27" borderId="137" xfId="2" applyNumberFormat="1" applyFont="1" applyFill="1" applyBorder="1" applyAlignment="1">
      <alignment horizontal="right"/>
    </xf>
    <xf numFmtId="3" fontId="69" fillId="27" borderId="138" xfId="2" applyNumberFormat="1" applyFont="1" applyFill="1" applyBorder="1" applyAlignment="1">
      <alignment horizontal="right"/>
    </xf>
    <xf numFmtId="3" fontId="71" fillId="27" borderId="137" xfId="2" applyNumberFormat="1" applyFont="1" applyFill="1" applyBorder="1" applyAlignment="1">
      <alignment horizontal="right"/>
    </xf>
    <xf numFmtId="3" fontId="69" fillId="28" borderId="0" xfId="2" applyNumberFormat="1" applyFont="1" applyFill="1" applyBorder="1" applyAlignment="1">
      <alignment horizontal="right"/>
    </xf>
    <xf numFmtId="3" fontId="72" fillId="29" borderId="0" xfId="2" applyNumberFormat="1" applyFont="1" applyFill="1" applyBorder="1" applyAlignment="1">
      <alignment horizontal="right"/>
    </xf>
    <xf numFmtId="3" fontId="72" fillId="29" borderId="134" xfId="2" applyNumberFormat="1" applyFont="1" applyFill="1" applyBorder="1" applyAlignment="1">
      <alignment horizontal="right"/>
    </xf>
    <xf numFmtId="3" fontId="72" fillId="29" borderId="135" xfId="2" applyNumberFormat="1" applyFont="1" applyFill="1" applyBorder="1" applyAlignment="1">
      <alignment horizontal="right"/>
    </xf>
    <xf numFmtId="3" fontId="72" fillId="29" borderId="136" xfId="2" applyNumberFormat="1" applyFont="1" applyFill="1" applyBorder="1" applyAlignment="1">
      <alignment horizontal="right"/>
    </xf>
    <xf numFmtId="3" fontId="72" fillId="29" borderId="139" xfId="2" applyNumberFormat="1" applyFont="1" applyFill="1" applyBorder="1" applyAlignment="1">
      <alignment horizontal="right"/>
    </xf>
    <xf numFmtId="3" fontId="61" fillId="29" borderId="139" xfId="2" applyNumberFormat="1" applyFont="1" applyFill="1" applyBorder="1" applyAlignment="1">
      <alignment horizontal="right"/>
    </xf>
    <xf numFmtId="3" fontId="72" fillId="29" borderId="59" xfId="2" applyNumberFormat="1" applyFont="1" applyFill="1" applyBorder="1" applyAlignment="1">
      <alignment horizontal="right"/>
    </xf>
    <xf numFmtId="3" fontId="72" fillId="29" borderId="98" xfId="2" applyNumberFormat="1" applyFont="1" applyFill="1" applyBorder="1" applyAlignment="1">
      <alignment horizontal="right"/>
    </xf>
    <xf numFmtId="3" fontId="63" fillId="30" borderId="140" xfId="2" applyNumberFormat="1" applyFont="1" applyFill="1" applyBorder="1" applyAlignment="1">
      <alignment horizontal="right"/>
    </xf>
    <xf numFmtId="3" fontId="63" fillId="26" borderId="140" xfId="2" applyNumberFormat="1" applyFont="1" applyFill="1" applyBorder="1" applyAlignment="1">
      <alignment horizontal="right"/>
    </xf>
    <xf numFmtId="3" fontId="15" fillId="0" borderId="0" xfId="2" applyNumberFormat="1" applyFont="1" applyAlignment="1">
      <alignment horizontal="left" wrapText="1"/>
    </xf>
    <xf numFmtId="9" fontId="65" fillId="0" borderId="0" xfId="2" applyNumberFormat="1" applyFont="1" applyAlignment="1">
      <alignment horizontal="right" wrapText="1"/>
    </xf>
    <xf numFmtId="9" fontId="12" fillId="0" borderId="0" xfId="2" applyNumberFormat="1" applyFont="1" applyAlignment="1">
      <alignment wrapText="1"/>
    </xf>
    <xf numFmtId="0" fontId="10" fillId="0" borderId="0" xfId="2" applyFont="1"/>
    <xf numFmtId="3" fontId="65" fillId="6" borderId="127" xfId="0" applyNumberFormat="1" applyFont="1" applyFill="1" applyBorder="1"/>
    <xf numFmtId="3" fontId="14" fillId="0" borderId="117" xfId="0" applyNumberFormat="1" applyFont="1" applyBorder="1"/>
    <xf numFmtId="3" fontId="73" fillId="0" borderId="117" xfId="0" applyNumberFormat="1" applyFont="1" applyBorder="1"/>
    <xf numFmtId="0" fontId="54" fillId="0" borderId="97" xfId="0" applyFont="1" applyBorder="1"/>
    <xf numFmtId="0" fontId="54" fillId="0" borderId="98" xfId="0" applyFont="1" applyBorder="1"/>
    <xf numFmtId="0" fontId="54" fillId="0" borderId="65" xfId="0" applyFont="1" applyBorder="1"/>
    <xf numFmtId="0" fontId="54" fillId="0" borderId="66" xfId="0" applyFont="1" applyBorder="1"/>
    <xf numFmtId="3" fontId="64" fillId="8" borderId="23" xfId="3" applyNumberFormat="1" applyFont="1" applyFill="1" applyBorder="1" applyAlignment="1">
      <alignment horizontal="right" wrapText="1"/>
    </xf>
    <xf numFmtId="167" fontId="64" fillId="2" borderId="103" xfId="0" applyNumberFormat="1" applyFont="1" applyFill="1" applyBorder="1"/>
    <xf numFmtId="3" fontId="72" fillId="31" borderId="135" xfId="2" applyNumberFormat="1" applyFont="1" applyFill="1" applyBorder="1" applyAlignment="1">
      <alignment horizontal="right"/>
    </xf>
    <xf numFmtId="0" fontId="73" fillId="0" borderId="0" xfId="2" applyFont="1"/>
    <xf numFmtId="0" fontId="73" fillId="0" borderId="0" xfId="2" applyFont="1" applyAlignment="1">
      <alignment horizontal="center"/>
    </xf>
    <xf numFmtId="3" fontId="73" fillId="0" borderId="0" xfId="2" applyNumberFormat="1" applyFont="1"/>
    <xf numFmtId="9" fontId="73" fillId="0" borderId="0" xfId="2" applyNumberFormat="1" applyFont="1" applyAlignment="1">
      <alignment horizontal="center"/>
    </xf>
    <xf numFmtId="3" fontId="65" fillId="6" borderId="0" xfId="0" applyNumberFormat="1" applyFont="1" applyFill="1" applyBorder="1"/>
    <xf numFmtId="3" fontId="63" fillId="32" borderId="135" xfId="2" applyNumberFormat="1" applyFont="1" applyFill="1" applyBorder="1" applyAlignment="1">
      <alignment horizontal="right"/>
    </xf>
    <xf numFmtId="3" fontId="63" fillId="32" borderId="136" xfId="2" applyNumberFormat="1" applyFont="1" applyFill="1" applyBorder="1" applyAlignment="1">
      <alignment horizontal="right"/>
    </xf>
    <xf numFmtId="3" fontId="63" fillId="32" borderId="137" xfId="2" applyNumberFormat="1" applyFont="1" applyFill="1" applyBorder="1" applyAlignment="1">
      <alignment horizontal="right"/>
    </xf>
    <xf numFmtId="3" fontId="69" fillId="33" borderId="135" xfId="2" applyNumberFormat="1" applyFont="1" applyFill="1" applyBorder="1" applyAlignment="1">
      <alignment horizontal="right"/>
    </xf>
    <xf numFmtId="3" fontId="71" fillId="33" borderId="135" xfId="2" applyNumberFormat="1" applyFont="1" applyFill="1" applyBorder="1" applyAlignment="1">
      <alignment horizontal="right"/>
    </xf>
    <xf numFmtId="3" fontId="69" fillId="33" borderId="136" xfId="2" applyNumberFormat="1" applyFont="1" applyFill="1" applyBorder="1" applyAlignment="1">
      <alignment horizontal="right"/>
    </xf>
    <xf numFmtId="3" fontId="71" fillId="33" borderId="136" xfId="2" applyNumberFormat="1" applyFont="1" applyFill="1" applyBorder="1" applyAlignment="1">
      <alignment horizontal="right"/>
    </xf>
    <xf numFmtId="3" fontId="69" fillId="33" borderId="137" xfId="2" applyNumberFormat="1" applyFont="1" applyFill="1" applyBorder="1" applyAlignment="1">
      <alignment horizontal="right"/>
    </xf>
    <xf numFmtId="3" fontId="71" fillId="33" borderId="137" xfId="2" applyNumberFormat="1" applyFont="1" applyFill="1" applyBorder="1" applyAlignment="1">
      <alignment horizontal="right"/>
    </xf>
    <xf numFmtId="3" fontId="29" fillId="34" borderId="103" xfId="0" applyNumberFormat="1" applyFont="1" applyFill="1" applyBorder="1" applyAlignment="1">
      <alignment horizontal="right" wrapText="1"/>
    </xf>
    <xf numFmtId="0" fontId="74" fillId="0" borderId="7" xfId="0" applyFont="1" applyBorder="1"/>
    <xf numFmtId="0" fontId="75" fillId="0" borderId="7" xfId="0" applyFont="1" applyBorder="1"/>
    <xf numFmtId="3" fontId="65" fillId="18" borderId="121" xfId="2" applyNumberFormat="1" applyFont="1" applyFill="1" applyBorder="1" applyAlignment="1">
      <alignment horizontal="right"/>
    </xf>
    <xf numFmtId="3" fontId="29" fillId="35" borderId="58" xfId="2" applyNumberFormat="1" applyFont="1" applyFill="1" applyBorder="1" applyAlignment="1">
      <alignment horizontal="left"/>
    </xf>
    <xf numFmtId="3" fontId="29" fillId="36" borderId="59" xfId="2" applyNumberFormat="1" applyFont="1" applyFill="1" applyBorder="1" applyAlignment="1">
      <alignment horizontal="center"/>
    </xf>
    <xf numFmtId="3" fontId="29" fillId="35" borderId="60" xfId="2" applyNumberFormat="1" applyFont="1" applyFill="1" applyBorder="1" applyAlignment="1">
      <alignment horizontal="center"/>
    </xf>
    <xf numFmtId="3" fontId="72" fillId="37" borderId="59" xfId="2" applyNumberFormat="1" applyFont="1" applyFill="1" applyBorder="1" applyAlignment="1">
      <alignment horizontal="right"/>
    </xf>
    <xf numFmtId="3" fontId="72" fillId="37" borderId="0" xfId="2" applyNumberFormat="1" applyFont="1" applyFill="1" applyBorder="1" applyAlignment="1">
      <alignment horizontal="right"/>
    </xf>
    <xf numFmtId="3" fontId="29" fillId="35" borderId="59" xfId="2" applyNumberFormat="1" applyFont="1" applyFill="1" applyBorder="1" applyAlignment="1">
      <alignment horizontal="right"/>
    </xf>
    <xf numFmtId="168" fontId="29" fillId="36" borderId="105" xfId="2" applyNumberFormat="1" applyFont="1" applyFill="1" applyBorder="1" applyAlignment="1">
      <alignment horizontal="center"/>
    </xf>
    <xf numFmtId="3" fontId="29" fillId="0" borderId="58" xfId="2" applyNumberFormat="1" applyFont="1" applyFill="1" applyBorder="1" applyAlignment="1">
      <alignment horizontal="left"/>
    </xf>
    <xf numFmtId="3" fontId="29" fillId="0" borderId="59" xfId="2" applyNumberFormat="1" applyFont="1" applyFill="1" applyBorder="1" applyAlignment="1">
      <alignment horizontal="center"/>
    </xf>
    <xf numFmtId="3" fontId="29" fillId="0" borderId="60" xfId="2" applyNumberFormat="1" applyFont="1" applyFill="1" applyBorder="1" applyAlignment="1">
      <alignment horizontal="center"/>
    </xf>
    <xf numFmtId="3" fontId="72" fillId="0" borderId="98" xfId="2" applyNumberFormat="1" applyFont="1" applyFill="1" applyBorder="1" applyAlignment="1">
      <alignment horizontal="right"/>
    </xf>
    <xf numFmtId="3" fontId="29" fillId="0" borderId="59" xfId="2" applyNumberFormat="1" applyFont="1" applyFill="1" applyBorder="1" applyAlignment="1">
      <alignment horizontal="right"/>
    </xf>
    <xf numFmtId="3" fontId="29" fillId="0" borderId="98" xfId="2" applyNumberFormat="1" applyFont="1" applyFill="1" applyBorder="1" applyAlignment="1">
      <alignment horizontal="right"/>
    </xf>
    <xf numFmtId="168" fontId="29" fillId="0" borderId="106" xfId="2" applyNumberFormat="1" applyFont="1" applyFill="1" applyBorder="1" applyAlignment="1">
      <alignment horizontal="center"/>
    </xf>
    <xf numFmtId="3" fontId="29" fillId="38" borderId="97" xfId="2" applyNumberFormat="1" applyFont="1" applyFill="1" applyBorder="1" applyAlignment="1">
      <alignment horizontal="left"/>
    </xf>
    <xf numFmtId="3" fontId="29" fillId="39" borderId="98" xfId="2" applyNumberFormat="1" applyFont="1" applyFill="1" applyBorder="1" applyAlignment="1">
      <alignment horizontal="center"/>
    </xf>
    <xf numFmtId="3" fontId="29" fillId="38" borderId="99" xfId="2" applyNumberFormat="1" applyFont="1" applyFill="1" applyBorder="1" applyAlignment="1">
      <alignment horizontal="center"/>
    </xf>
    <xf numFmtId="3" fontId="72" fillId="40" borderId="98" xfId="2" applyNumberFormat="1" applyFont="1" applyFill="1" applyBorder="1" applyAlignment="1">
      <alignment horizontal="right"/>
    </xf>
    <xf numFmtId="3" fontId="72" fillId="40" borderId="59" xfId="2" applyNumberFormat="1" applyFont="1" applyFill="1" applyBorder="1" applyAlignment="1">
      <alignment horizontal="right"/>
    </xf>
    <xf numFmtId="3" fontId="29" fillId="38" borderId="98" xfId="2" applyNumberFormat="1" applyFont="1" applyFill="1" applyBorder="1" applyAlignment="1">
      <alignment horizontal="right"/>
    </xf>
    <xf numFmtId="3" fontId="29" fillId="38" borderId="59" xfId="2" applyNumberFormat="1" applyFont="1" applyFill="1" applyBorder="1" applyAlignment="1">
      <alignment horizontal="right"/>
    </xf>
    <xf numFmtId="168" fontId="29" fillId="39" borderId="106" xfId="2" applyNumberFormat="1" applyFont="1" applyFill="1" applyBorder="1" applyAlignment="1">
      <alignment horizontal="center"/>
    </xf>
    <xf numFmtId="3" fontId="63" fillId="41" borderId="120" xfId="2" applyNumberFormat="1" applyFont="1" applyFill="1" applyBorder="1" applyAlignment="1">
      <alignment horizontal="left"/>
    </xf>
    <xf numFmtId="3" fontId="63" fillId="42" borderId="121" xfId="2" applyNumberFormat="1" applyFont="1" applyFill="1" applyBorder="1" applyAlignment="1">
      <alignment horizontal="center"/>
    </xf>
    <xf numFmtId="3" fontId="63" fillId="41" borderId="122" xfId="2" applyNumberFormat="1" applyFont="1" applyFill="1" applyBorder="1" applyAlignment="1">
      <alignment horizontal="center"/>
    </xf>
    <xf numFmtId="3" fontId="63" fillId="43" borderId="140" xfId="2" applyNumberFormat="1" applyFont="1" applyFill="1" applyBorder="1" applyAlignment="1">
      <alignment horizontal="right"/>
    </xf>
    <xf numFmtId="3" fontId="65" fillId="41" borderId="121" xfId="2" applyNumberFormat="1" applyFont="1" applyFill="1" applyBorder="1" applyAlignment="1">
      <alignment horizontal="right"/>
    </xf>
    <xf numFmtId="168" fontId="66" fillId="42" borderId="128" xfId="2" applyNumberFormat="1" applyFont="1" applyFill="1" applyBorder="1" applyAlignment="1">
      <alignment horizontal="center"/>
    </xf>
    <xf numFmtId="3" fontId="63" fillId="41" borderId="59" xfId="2" applyNumberFormat="1" applyFont="1" applyFill="1" applyBorder="1" applyAlignment="1">
      <alignment horizontal="right"/>
    </xf>
    <xf numFmtId="3" fontId="72" fillId="43" borderId="135" xfId="2" applyNumberFormat="1" applyFont="1" applyFill="1" applyBorder="1" applyAlignment="1">
      <alignment horizontal="right"/>
    </xf>
    <xf numFmtId="3" fontId="14" fillId="0" borderId="63" xfId="2" applyNumberFormat="1" applyFont="1" applyBorder="1" applyAlignment="1">
      <alignment wrapText="1"/>
    </xf>
    <xf numFmtId="0" fontId="14" fillId="0" borderId="0" xfId="2" applyFont="1"/>
    <xf numFmtId="3" fontId="14" fillId="0" borderId="0" xfId="2" applyNumberFormat="1" applyFont="1" applyAlignment="1">
      <alignment wrapText="1"/>
    </xf>
    <xf numFmtId="9" fontId="1" fillId="0" borderId="0" xfId="2" applyNumberFormat="1" applyFont="1"/>
    <xf numFmtId="10" fontId="14" fillId="0" borderId="103" xfId="2" applyNumberFormat="1" applyFont="1" applyBorder="1" applyAlignment="1">
      <alignment wrapText="1"/>
    </xf>
    <xf numFmtId="167" fontId="64" fillId="2" borderId="11" xfId="0" applyNumberFormat="1" applyFont="1" applyFill="1" applyBorder="1"/>
    <xf numFmtId="165" fontId="78" fillId="0" borderId="141" xfId="0" applyNumberFormat="1" applyFont="1" applyBorder="1"/>
    <xf numFmtId="165" fontId="78" fillId="0" borderId="142" xfId="0" applyNumberFormat="1" applyFont="1" applyBorder="1"/>
    <xf numFmtId="3" fontId="1" fillId="17" borderId="0" xfId="2" applyNumberFormat="1" applyFill="1" applyAlignment="1">
      <alignment horizontal="right"/>
    </xf>
    <xf numFmtId="3" fontId="19" fillId="23" borderId="0" xfId="2" applyNumberFormat="1" applyFont="1" applyFill="1" applyAlignment="1">
      <alignment horizontal="right"/>
    </xf>
    <xf numFmtId="3" fontId="29" fillId="0" borderId="59" xfId="2" applyNumberFormat="1" applyFont="1" applyBorder="1" applyAlignment="1">
      <alignment horizontal="right"/>
    </xf>
    <xf numFmtId="3" fontId="1" fillId="0" borderId="0" xfId="2" applyNumberFormat="1"/>
    <xf numFmtId="3" fontId="1" fillId="17" borderId="0" xfId="2" applyNumberFormat="1" applyFill="1"/>
    <xf numFmtId="3" fontId="29" fillId="20" borderId="57" xfId="2" applyNumberFormat="1" applyFont="1" applyFill="1" applyBorder="1" applyAlignment="1">
      <alignment horizontal="right"/>
    </xf>
    <xf numFmtId="3" fontId="63" fillId="44" borderId="57" xfId="2" applyNumberFormat="1" applyFont="1" applyFill="1" applyBorder="1" applyAlignment="1">
      <alignment horizontal="right"/>
    </xf>
    <xf numFmtId="3" fontId="26" fillId="44" borderId="57" xfId="2" applyNumberFormat="1" applyFont="1" applyFill="1" applyBorder="1" applyAlignment="1">
      <alignment horizontal="right"/>
    </xf>
    <xf numFmtId="3" fontId="26" fillId="45" borderId="56" xfId="2" applyNumberFormat="1" applyFont="1" applyFill="1" applyBorder="1" applyAlignment="1">
      <alignment horizontal="right"/>
    </xf>
    <xf numFmtId="3" fontId="26" fillId="45" borderId="60" xfId="2" applyNumberFormat="1" applyFont="1" applyFill="1" applyBorder="1" applyAlignment="1">
      <alignment horizontal="right"/>
    </xf>
    <xf numFmtId="3" fontId="34" fillId="46" borderId="57" xfId="2" applyNumberFormat="1" applyFont="1" applyFill="1" applyBorder="1" applyAlignment="1">
      <alignment horizontal="right"/>
    </xf>
    <xf numFmtId="3" fontId="34" fillId="47" borderId="56" xfId="2" applyNumberFormat="1" applyFont="1" applyFill="1" applyBorder="1" applyAlignment="1">
      <alignment horizontal="right"/>
    </xf>
    <xf numFmtId="3" fontId="34" fillId="47" borderId="60" xfId="2" applyNumberFormat="1" applyFont="1" applyFill="1" applyBorder="1" applyAlignment="1">
      <alignment horizontal="right"/>
    </xf>
    <xf numFmtId="3" fontId="19" fillId="48" borderId="57" xfId="2" applyNumberFormat="1" applyFont="1" applyFill="1" applyBorder="1" applyAlignment="1">
      <alignment horizontal="right"/>
    </xf>
    <xf numFmtId="3" fontId="19" fillId="49" borderId="56" xfId="2" applyNumberFormat="1" applyFont="1" applyFill="1" applyBorder="1" applyAlignment="1">
      <alignment horizontal="right"/>
    </xf>
    <xf numFmtId="3" fontId="19" fillId="49" borderId="60" xfId="2" applyNumberFormat="1" applyFont="1" applyFill="1" applyBorder="1" applyAlignment="1">
      <alignment horizontal="right"/>
    </xf>
    <xf numFmtId="3" fontId="29" fillId="50" borderId="57" xfId="2" applyNumberFormat="1" applyFont="1" applyFill="1" applyBorder="1" applyAlignment="1">
      <alignment horizontal="right"/>
    </xf>
    <xf numFmtId="3" fontId="29" fillId="51" borderId="57" xfId="2" applyNumberFormat="1" applyFont="1" applyFill="1" applyBorder="1" applyAlignment="1">
      <alignment horizontal="right"/>
    </xf>
    <xf numFmtId="3" fontId="77" fillId="0" borderId="0" xfId="2" applyNumberFormat="1" applyFont="1"/>
    <xf numFmtId="3" fontId="14" fillId="0" borderId="0" xfId="2" applyNumberFormat="1" applyFont="1"/>
    <xf numFmtId="3" fontId="14" fillId="0" borderId="0" xfId="2" applyNumberFormat="1" applyFont="1" applyAlignment="1">
      <alignment horizontal="left" wrapText="1"/>
    </xf>
    <xf numFmtId="3" fontId="15" fillId="0" borderId="0" xfId="2" applyNumberFormat="1" applyFont="1" applyAlignment="1">
      <alignment wrapText="1"/>
    </xf>
    <xf numFmtId="3" fontId="2" fillId="0" borderId="0" xfId="2" applyNumberFormat="1" applyFont="1"/>
    <xf numFmtId="3" fontId="73" fillId="0" borderId="0" xfId="2" applyNumberFormat="1" applyFont="1" applyAlignment="1">
      <alignment horizontal="center"/>
    </xf>
    <xf numFmtId="3" fontId="76" fillId="0" borderId="103" xfId="2" applyNumberFormat="1" applyFont="1" applyBorder="1" applyAlignment="1">
      <alignment horizontal="center" wrapText="1"/>
    </xf>
    <xf numFmtId="3" fontId="76" fillId="0" borderId="0" xfId="2" applyNumberFormat="1" applyFont="1" applyAlignment="1">
      <alignment horizontal="center" wrapText="1"/>
    </xf>
    <xf numFmtId="3" fontId="1" fillId="0" borderId="0" xfId="2" applyNumberFormat="1" applyFont="1" applyAlignment="1">
      <alignment horizontal="center"/>
    </xf>
    <xf numFmtId="9" fontId="14" fillId="0" borderId="0" xfId="2" applyNumberFormat="1" applyFont="1" applyAlignment="1">
      <alignment wrapText="1"/>
    </xf>
    <xf numFmtId="3" fontId="16" fillId="17" borderId="0" xfId="2" applyNumberFormat="1" applyFont="1" applyFill="1"/>
    <xf numFmtId="3" fontId="16" fillId="0" borderId="55" xfId="2" applyNumberFormat="1" applyFont="1" applyBorder="1"/>
    <xf numFmtId="3" fontId="1" fillId="0" borderId="0" xfId="2" applyNumberFormat="1" applyFont="1" applyBorder="1"/>
    <xf numFmtId="3" fontId="1" fillId="0" borderId="143" xfId="2" applyNumberFormat="1" applyFont="1" applyBorder="1"/>
    <xf numFmtId="3" fontId="16" fillId="0" borderId="144" xfId="2" applyNumberFormat="1" applyFont="1" applyBorder="1"/>
    <xf numFmtId="3" fontId="16" fillId="23" borderId="54" xfId="2" applyNumberFormat="1" applyFont="1" applyFill="1" applyBorder="1" applyAlignment="1">
      <alignment horizontal="center"/>
    </xf>
    <xf numFmtId="3" fontId="1" fillId="0" borderId="145" xfId="2" applyNumberFormat="1" applyFont="1" applyBorder="1"/>
    <xf numFmtId="0" fontId="48" fillId="0" borderId="130" xfId="0" applyFont="1" applyBorder="1" applyAlignment="1">
      <alignment horizontal="left" vertical="center" wrapText="1"/>
    </xf>
    <xf numFmtId="0" fontId="48" fillId="0" borderId="107" xfId="0" applyFont="1" applyBorder="1" applyAlignment="1">
      <alignment horizontal="left" vertical="center" wrapText="1"/>
    </xf>
    <xf numFmtId="0" fontId="68" fillId="0" borderId="131" xfId="0" applyFont="1" applyBorder="1" applyAlignment="1">
      <alignment horizontal="center"/>
    </xf>
    <xf numFmtId="0" fontId="51" fillId="0" borderId="131" xfId="0" applyFont="1" applyBorder="1" applyAlignment="1">
      <alignment horizontal="center"/>
    </xf>
    <xf numFmtId="0" fontId="51" fillId="0" borderId="132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18" fillId="15" borderId="0" xfId="2" applyFont="1" applyFill="1" applyBorder="1" applyAlignment="1">
      <alignment horizontal="center"/>
    </xf>
    <xf numFmtId="0" fontId="14" fillId="15" borderId="133" xfId="2" applyFont="1" applyFill="1" applyBorder="1" applyAlignment="1">
      <alignment horizontal="center"/>
    </xf>
    <xf numFmtId="0" fontId="17" fillId="0" borderId="63" xfId="2" applyFont="1" applyBorder="1" applyAlignment="1">
      <alignment wrapText="1"/>
    </xf>
    <xf numFmtId="0" fontId="58" fillId="0" borderId="0" xfId="0" applyFont="1" applyAlignment="1">
      <alignment wrapText="1"/>
    </xf>
    <xf numFmtId="0" fontId="17" fillId="0" borderId="0" xfId="2" applyFont="1" applyAlignment="1">
      <alignment wrapText="1"/>
    </xf>
    <xf numFmtId="3" fontId="17" fillId="0" borderId="0" xfId="2" applyNumberFormat="1" applyFont="1" applyAlignment="1">
      <alignment wrapText="1"/>
    </xf>
    <xf numFmtId="3" fontId="58" fillId="0" borderId="0" xfId="2" applyNumberFormat="1" applyFont="1" applyAlignment="1">
      <alignment wrapText="1"/>
    </xf>
    <xf numFmtId="3" fontId="26" fillId="5" borderId="11" xfId="0" applyNumberFormat="1" applyFont="1" applyFill="1" applyBorder="1" applyAlignment="1">
      <alignment horizontal="center"/>
    </xf>
    <xf numFmtId="3" fontId="26" fillId="5" borderId="23" xfId="0" applyNumberFormat="1" applyFont="1" applyFill="1" applyBorder="1" applyAlignment="1">
      <alignment horizontal="center"/>
    </xf>
    <xf numFmtId="3" fontId="26" fillId="5" borderId="24" xfId="0" applyNumberFormat="1" applyFont="1" applyFill="1" applyBorder="1" applyAlignment="1">
      <alignment horizontal="center"/>
    </xf>
    <xf numFmtId="3" fontId="34" fillId="4" borderId="11" xfId="0" applyNumberFormat="1" applyFont="1" applyFill="1" applyBorder="1" applyAlignment="1">
      <alignment horizontal="center"/>
    </xf>
    <xf numFmtId="3" fontId="34" fillId="4" borderId="23" xfId="0" applyNumberFormat="1" applyFont="1" applyFill="1" applyBorder="1" applyAlignment="1">
      <alignment horizontal="center"/>
    </xf>
    <xf numFmtId="3" fontId="34" fillId="4" borderId="24" xfId="0" applyNumberFormat="1" applyFont="1" applyFill="1" applyBorder="1" applyAlignment="1">
      <alignment horizontal="center"/>
    </xf>
    <xf numFmtId="3" fontId="19" fillId="3" borderId="11" xfId="0" applyNumberFormat="1" applyFont="1" applyFill="1" applyBorder="1" applyAlignment="1">
      <alignment horizontal="center"/>
    </xf>
    <xf numFmtId="3" fontId="19" fillId="3" borderId="23" xfId="0" applyNumberFormat="1" applyFont="1" applyFill="1" applyBorder="1" applyAlignment="1">
      <alignment horizontal="center"/>
    </xf>
    <xf numFmtId="3" fontId="19" fillId="3" borderId="24" xfId="0" applyNumberFormat="1" applyFont="1" applyFill="1" applyBorder="1" applyAlignment="1">
      <alignment horizontal="center"/>
    </xf>
    <xf numFmtId="3" fontId="29" fillId="2" borderId="11" xfId="0" applyNumberFormat="1" applyFont="1" applyFill="1" applyBorder="1" applyAlignment="1">
      <alignment horizontal="center"/>
    </xf>
    <xf numFmtId="3" fontId="29" fillId="2" borderId="23" xfId="0" applyNumberFormat="1" applyFont="1" applyFill="1" applyBorder="1" applyAlignment="1">
      <alignment horizontal="center"/>
    </xf>
    <xf numFmtId="3" fontId="29" fillId="2" borderId="24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0" fillId="0" borderId="23" xfId="0" applyBorder="1" applyAlignment="1"/>
    <xf numFmtId="0" fontId="24" fillId="4" borderId="6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30" fillId="6" borderId="6" xfId="0" applyFont="1" applyFill="1" applyBorder="1" applyAlignment="1">
      <alignment horizontal="center"/>
    </xf>
    <xf numFmtId="0" fontId="30" fillId="6" borderId="7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15" fillId="2" borderId="80" xfId="0" applyFont="1" applyFill="1" applyBorder="1" applyAlignment="1">
      <alignment horizontal="center"/>
    </xf>
    <xf numFmtId="0" fontId="15" fillId="2" borderId="108" xfId="0" applyFont="1" applyFill="1" applyBorder="1" applyAlignment="1">
      <alignment horizontal="center"/>
    </xf>
    <xf numFmtId="0" fontId="15" fillId="2" borderId="109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60" fillId="0" borderId="0" xfId="0" applyFont="1" applyAlignment="1">
      <alignment horizontal="left" vertical="center" readingOrder="1"/>
    </xf>
    <xf numFmtId="0" fontId="47" fillId="0" borderId="0" xfId="0" applyFont="1" applyAlignment="1">
      <alignment horizontal="left" readingOrder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24" fillId="2" borderId="80" xfId="0" applyFont="1" applyFill="1" applyBorder="1" applyAlignment="1">
      <alignment horizontal="center"/>
    </xf>
    <xf numFmtId="0" fontId="24" fillId="2" borderId="108" xfId="0" applyFont="1" applyFill="1" applyBorder="1" applyAlignment="1">
      <alignment horizontal="center"/>
    </xf>
    <xf numFmtId="0" fontId="24" fillId="2" borderId="109" xfId="0" applyFon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 2" xfId="2" xr:uid="{00000000-0005-0000-0000-000002000000}"/>
    <cellStyle name="Standard_Stickstoff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00"/>
      <color rgb="FF00CC66"/>
      <color rgb="FF66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6.xml"/><Relationship Id="rId1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9290325786673"/>
          <c:y val="0.2653070720730546"/>
          <c:w val="0.68451565463712516"/>
          <c:h val="0.50552376880799355"/>
        </c:manualLayout>
      </c:layout>
      <c:lineChart>
        <c:grouping val="standard"/>
        <c:varyColors val="0"/>
        <c:ser>
          <c:idx val="0"/>
          <c:order val="0"/>
          <c:tx>
            <c:strRef>
              <c:f>' akt.Quartal NPKCaO-gesamt'!$A$4</c:f>
              <c:strCache>
                <c:ptCount val="1"/>
                <c:pt idx="0">
                  <c:v>Stickstoff, N 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 akt.Quartal NPKCaO-gesamt'!$C$3:$S$3</c:f>
              <c:strCache>
                <c:ptCount val="13"/>
                <c:pt idx="0">
                  <c:v>I. Quartal 2010</c:v>
                </c:pt>
                <c:pt idx="1">
                  <c:v>I. Quartal 2011</c:v>
                </c:pt>
                <c:pt idx="2">
                  <c:v>I. Quartal 2012</c:v>
                </c:pt>
                <c:pt idx="3">
                  <c:v>I. Quartal 2013</c:v>
                </c:pt>
                <c:pt idx="4">
                  <c:v>I. Quartal 2014</c:v>
                </c:pt>
                <c:pt idx="5">
                  <c:v>I. Quartal 2015</c:v>
                </c:pt>
                <c:pt idx="6">
                  <c:v>I. Quartal 2016</c:v>
                </c:pt>
                <c:pt idx="7">
                  <c:v>I. Quartal 2017</c:v>
                </c:pt>
                <c:pt idx="8">
                  <c:v>I. Quartal 2018</c:v>
                </c:pt>
                <c:pt idx="9">
                  <c:v>I. Quartal 2019</c:v>
                </c:pt>
                <c:pt idx="10">
                  <c:v>I. Quartal 2020</c:v>
                </c:pt>
                <c:pt idx="11">
                  <c:v>I. Quartal 2021</c:v>
                </c:pt>
                <c:pt idx="12">
                  <c:v>I. Quartal 2022</c:v>
                </c:pt>
              </c:strCache>
            </c:strRef>
          </c:cat>
          <c:val>
            <c:numRef>
              <c:f>' akt.Quartal NPKCaO-gesamt'!$C$4:$S$4</c:f>
              <c:numCache>
                <c:formatCode>#,##0</c:formatCode>
                <c:ptCount val="13"/>
                <c:pt idx="0">
                  <c:v>414286</c:v>
                </c:pt>
                <c:pt idx="1">
                  <c:v>464962</c:v>
                </c:pt>
                <c:pt idx="2">
                  <c:v>472421</c:v>
                </c:pt>
                <c:pt idx="3">
                  <c:v>421672</c:v>
                </c:pt>
                <c:pt idx="4">
                  <c:v>520410</c:v>
                </c:pt>
                <c:pt idx="5">
                  <c:v>575240</c:v>
                </c:pt>
                <c:pt idx="6">
                  <c:v>549696</c:v>
                </c:pt>
                <c:pt idx="7">
                  <c:v>509173</c:v>
                </c:pt>
                <c:pt idx="8">
                  <c:v>344755</c:v>
                </c:pt>
                <c:pt idx="9">
                  <c:v>341231</c:v>
                </c:pt>
                <c:pt idx="10">
                  <c:v>420590</c:v>
                </c:pt>
                <c:pt idx="11">
                  <c:v>371684</c:v>
                </c:pt>
                <c:pt idx="12">
                  <c:v>317300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6-494C-95D2-624A2F9EF774}"/>
            </c:ext>
          </c:extLst>
        </c:ser>
        <c:ser>
          <c:idx val="1"/>
          <c:order val="1"/>
          <c:tx>
            <c:strRef>
              <c:f>' akt.Quartal NPKCaO-gesamt'!$A$7</c:f>
              <c:strCache>
                <c:ptCount val="1"/>
                <c:pt idx="0">
                  <c:v>Kalk, CaO</c:v>
                </c:pt>
              </c:strCache>
            </c:strRef>
          </c:tx>
          <c:spPr>
            <a:ln w="44450">
              <a:solidFill>
                <a:srgbClr val="00B050"/>
              </a:solidFill>
              <a:prstDash val="solid"/>
            </a:ln>
          </c:spPr>
          <c:marker>
            <c:symbol val="square"/>
            <c:size val="8"/>
          </c:marker>
          <c:cat>
            <c:strRef>
              <c:f>' akt.Quartal NPKCaO-gesamt'!$C$3:$S$3</c:f>
              <c:strCache>
                <c:ptCount val="13"/>
                <c:pt idx="0">
                  <c:v>I. Quartal 2010</c:v>
                </c:pt>
                <c:pt idx="1">
                  <c:v>I. Quartal 2011</c:v>
                </c:pt>
                <c:pt idx="2">
                  <c:v>I. Quartal 2012</c:v>
                </c:pt>
                <c:pt idx="3">
                  <c:v>I. Quartal 2013</c:v>
                </c:pt>
                <c:pt idx="4">
                  <c:v>I. Quartal 2014</c:v>
                </c:pt>
                <c:pt idx="5">
                  <c:v>I. Quartal 2015</c:v>
                </c:pt>
                <c:pt idx="6">
                  <c:v>I. Quartal 2016</c:v>
                </c:pt>
                <c:pt idx="7">
                  <c:v>I. Quartal 2017</c:v>
                </c:pt>
                <c:pt idx="8">
                  <c:v>I. Quartal 2018</c:v>
                </c:pt>
                <c:pt idx="9">
                  <c:v>I. Quartal 2019</c:v>
                </c:pt>
                <c:pt idx="10">
                  <c:v>I. Quartal 2020</c:v>
                </c:pt>
                <c:pt idx="11">
                  <c:v>I. Quartal 2021</c:v>
                </c:pt>
                <c:pt idx="12">
                  <c:v>I. Quartal 2022</c:v>
                </c:pt>
              </c:strCache>
            </c:strRef>
          </c:cat>
          <c:val>
            <c:numRef>
              <c:f>' akt.Quartal NPKCaO-gesamt'!$C$7:$S$7</c:f>
              <c:numCache>
                <c:formatCode>#,##0</c:formatCode>
                <c:ptCount val="13"/>
                <c:pt idx="0">
                  <c:v>199677</c:v>
                </c:pt>
                <c:pt idx="1">
                  <c:v>423022</c:v>
                </c:pt>
                <c:pt idx="2">
                  <c:v>411875</c:v>
                </c:pt>
                <c:pt idx="3">
                  <c:v>305356</c:v>
                </c:pt>
                <c:pt idx="4">
                  <c:v>556202</c:v>
                </c:pt>
                <c:pt idx="5">
                  <c:v>435804</c:v>
                </c:pt>
                <c:pt idx="6">
                  <c:v>327397</c:v>
                </c:pt>
                <c:pt idx="7">
                  <c:v>476842</c:v>
                </c:pt>
                <c:pt idx="8">
                  <c:v>444805</c:v>
                </c:pt>
                <c:pt idx="9">
                  <c:v>438539</c:v>
                </c:pt>
                <c:pt idx="10">
                  <c:v>407004</c:v>
                </c:pt>
                <c:pt idx="11">
                  <c:v>431412</c:v>
                </c:pt>
                <c:pt idx="12">
                  <c:v>507896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6-494C-95D2-624A2F9EF774}"/>
            </c:ext>
          </c:extLst>
        </c:ser>
        <c:ser>
          <c:idx val="3"/>
          <c:order val="2"/>
          <c:tx>
            <c:strRef>
              <c:f>' akt.Quartal NPKCaO-gesamt'!$A$6</c:f>
              <c:strCache>
                <c:ptCount val="1"/>
                <c:pt idx="0">
                  <c:v>Kali, K2O </c:v>
                </c:pt>
              </c:strCache>
            </c:strRef>
          </c:tx>
          <c:spPr>
            <a:ln w="444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 akt.Quartal NPKCaO-gesamt'!$C$3:$S$3</c:f>
              <c:strCache>
                <c:ptCount val="13"/>
                <c:pt idx="0">
                  <c:v>I. Quartal 2010</c:v>
                </c:pt>
                <c:pt idx="1">
                  <c:v>I. Quartal 2011</c:v>
                </c:pt>
                <c:pt idx="2">
                  <c:v>I. Quartal 2012</c:v>
                </c:pt>
                <c:pt idx="3">
                  <c:v>I. Quartal 2013</c:v>
                </c:pt>
                <c:pt idx="4">
                  <c:v>I. Quartal 2014</c:v>
                </c:pt>
                <c:pt idx="5">
                  <c:v>I. Quartal 2015</c:v>
                </c:pt>
                <c:pt idx="6">
                  <c:v>I. Quartal 2016</c:v>
                </c:pt>
                <c:pt idx="7">
                  <c:v>I. Quartal 2017</c:v>
                </c:pt>
                <c:pt idx="8">
                  <c:v>I. Quartal 2018</c:v>
                </c:pt>
                <c:pt idx="9">
                  <c:v>I. Quartal 2019</c:v>
                </c:pt>
                <c:pt idx="10">
                  <c:v>I. Quartal 2020</c:v>
                </c:pt>
                <c:pt idx="11">
                  <c:v>I. Quartal 2021</c:v>
                </c:pt>
                <c:pt idx="12">
                  <c:v>I. Quartal 2022</c:v>
                </c:pt>
              </c:strCache>
            </c:strRef>
          </c:cat>
          <c:val>
            <c:numRef>
              <c:f>' akt.Quartal NPKCaO-gesamt'!$C$6:$S$6</c:f>
              <c:numCache>
                <c:formatCode>#,##0</c:formatCode>
                <c:ptCount val="13"/>
                <c:pt idx="0">
                  <c:v>145375</c:v>
                </c:pt>
                <c:pt idx="1">
                  <c:v>129744</c:v>
                </c:pt>
                <c:pt idx="2">
                  <c:v>92384</c:v>
                </c:pt>
                <c:pt idx="3">
                  <c:v>88257</c:v>
                </c:pt>
                <c:pt idx="4">
                  <c:v>147238</c:v>
                </c:pt>
                <c:pt idx="5">
                  <c:v>142215</c:v>
                </c:pt>
                <c:pt idx="6">
                  <c:v>103543</c:v>
                </c:pt>
                <c:pt idx="7">
                  <c:v>136494</c:v>
                </c:pt>
                <c:pt idx="8">
                  <c:v>94154</c:v>
                </c:pt>
                <c:pt idx="9">
                  <c:v>123759</c:v>
                </c:pt>
                <c:pt idx="10">
                  <c:v>116071</c:v>
                </c:pt>
                <c:pt idx="11">
                  <c:v>116430</c:v>
                </c:pt>
                <c:pt idx="12">
                  <c:v>69644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6-494C-95D2-624A2F9EF774}"/>
            </c:ext>
          </c:extLst>
        </c:ser>
        <c:ser>
          <c:idx val="2"/>
          <c:order val="3"/>
          <c:tx>
            <c:strRef>
              <c:f>' akt.Quartal NPKCaO-gesamt'!$A$5</c:f>
              <c:strCache>
                <c:ptCount val="1"/>
                <c:pt idx="0">
                  <c:v>Phosphat, P2O5 </c:v>
                </c:pt>
              </c:strCache>
            </c:strRef>
          </c:tx>
          <c:spPr>
            <a:ln w="60325" cmpd="sng">
              <a:solidFill>
                <a:schemeClr val="tx1"/>
              </a:solidFill>
              <a:prstDash val="dash"/>
            </a:ln>
          </c:spPr>
          <c:marker>
            <c:symbol val="triangle"/>
            <c:size val="5"/>
            <c:spPr>
              <a:ln>
                <a:solidFill>
                  <a:schemeClr val="tx1"/>
                </a:solidFill>
              </a:ln>
            </c:spPr>
          </c:marker>
          <c:cat>
            <c:strRef>
              <c:f>' akt.Quartal NPKCaO-gesamt'!$C$3:$S$3</c:f>
              <c:strCache>
                <c:ptCount val="13"/>
                <c:pt idx="0">
                  <c:v>I. Quartal 2010</c:v>
                </c:pt>
                <c:pt idx="1">
                  <c:v>I. Quartal 2011</c:v>
                </c:pt>
                <c:pt idx="2">
                  <c:v>I. Quartal 2012</c:v>
                </c:pt>
                <c:pt idx="3">
                  <c:v>I. Quartal 2013</c:v>
                </c:pt>
                <c:pt idx="4">
                  <c:v>I. Quartal 2014</c:v>
                </c:pt>
                <c:pt idx="5">
                  <c:v>I. Quartal 2015</c:v>
                </c:pt>
                <c:pt idx="6">
                  <c:v>I. Quartal 2016</c:v>
                </c:pt>
                <c:pt idx="7">
                  <c:v>I. Quartal 2017</c:v>
                </c:pt>
                <c:pt idx="8">
                  <c:v>I. Quartal 2018</c:v>
                </c:pt>
                <c:pt idx="9">
                  <c:v>I. Quartal 2019</c:v>
                </c:pt>
                <c:pt idx="10">
                  <c:v>I. Quartal 2020</c:v>
                </c:pt>
                <c:pt idx="11">
                  <c:v>I. Quartal 2021</c:v>
                </c:pt>
                <c:pt idx="12">
                  <c:v>I. Quartal 2022</c:v>
                </c:pt>
              </c:strCache>
            </c:strRef>
          </c:cat>
          <c:val>
            <c:numRef>
              <c:f>' akt.Quartal NPKCaO-gesamt'!$C$5:$S$5</c:f>
              <c:numCache>
                <c:formatCode>#,##0</c:formatCode>
                <c:ptCount val="13"/>
                <c:pt idx="0">
                  <c:v>82768</c:v>
                </c:pt>
                <c:pt idx="1">
                  <c:v>88653</c:v>
                </c:pt>
                <c:pt idx="2">
                  <c:v>101929</c:v>
                </c:pt>
                <c:pt idx="3">
                  <c:v>119591</c:v>
                </c:pt>
                <c:pt idx="4">
                  <c:v>102457</c:v>
                </c:pt>
                <c:pt idx="5">
                  <c:v>160111</c:v>
                </c:pt>
                <c:pt idx="6">
                  <c:v>130954</c:v>
                </c:pt>
                <c:pt idx="7">
                  <c:v>112665</c:v>
                </c:pt>
                <c:pt idx="8">
                  <c:v>80385</c:v>
                </c:pt>
                <c:pt idx="9">
                  <c:v>80649</c:v>
                </c:pt>
                <c:pt idx="10">
                  <c:v>106773</c:v>
                </c:pt>
                <c:pt idx="11">
                  <c:v>81293</c:v>
                </c:pt>
                <c:pt idx="12">
                  <c:v>50657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6-494C-95D2-624A2F9E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74816"/>
        <c:axId val="62678528"/>
      </c:lineChart>
      <c:catAx>
        <c:axId val="62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8000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678528"/>
        <c:crosses val="autoZero"/>
        <c:auto val="1"/>
        <c:lblAlgn val="ctr"/>
        <c:lblOffset val="100"/>
        <c:noMultiLvlLbl val="0"/>
      </c:catAx>
      <c:valAx>
        <c:axId val="62678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67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69082298006234"/>
          <c:y val="0.36971422228428813"/>
          <c:w val="0.1818072397011376"/>
          <c:h val="0.38608547908319096"/>
        </c:manualLayout>
      </c:layout>
      <c:overlay val="0"/>
      <c:spPr>
        <a:ln w="15875">
          <a:solidFill>
            <a:schemeClr val="tx1"/>
          </a:solidFill>
        </a:ln>
      </c:spPr>
      <c:txPr>
        <a:bodyPr/>
        <a:lstStyle/>
        <a:p>
          <a:pPr>
            <a:defRPr sz="12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" l="0.25" r="0.25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N-, P-, K-, CaO-Düngemittelabsatz in Deutschland</a:t>
            </a:r>
          </a:p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de-DE" sz="2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I. Quartal 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2021 und 2022</a:t>
            </a:r>
          </a:p>
        </c:rich>
      </c:tx>
      <c:layout>
        <c:manualLayout>
          <c:xMode val="edge"/>
          <c:yMode val="edge"/>
          <c:x val="0.19801847137528863"/>
          <c:y val="2.0530785300189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3279000325208"/>
          <c:y val="0.27689691450364112"/>
          <c:w val="0.82984173031002706"/>
          <c:h val="0.48727057537459445"/>
        </c:manualLayout>
      </c:layout>
      <c:barChart>
        <c:barDir val="col"/>
        <c:grouping val="clustered"/>
        <c:varyColors val="0"/>
        <c:ser>
          <c:idx val="0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NPKCaO-gesamt'!$R$4:$R$7</c:f>
              <c:numCache>
                <c:formatCode>#,##0</c:formatCode>
                <c:ptCount val="4"/>
                <c:pt idx="0">
                  <c:v>371684</c:v>
                </c:pt>
                <c:pt idx="1">
                  <c:v>81293</c:v>
                </c:pt>
                <c:pt idx="2">
                  <c:v>116430</c:v>
                </c:pt>
                <c:pt idx="3">
                  <c:v>431412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A-45D0-AD23-88EFCFB6976C}"/>
            </c:ext>
          </c:extLst>
        </c:ser>
        <c:ser>
          <c:idx val="1"/>
          <c:order val="1"/>
          <c:tx>
            <c:strRef>
              <c:f>' akt.Quartal NPKCaO-gesamt'!$S$3</c:f>
              <c:strCache>
                <c:ptCount val="1"/>
                <c:pt idx="0">
                  <c:v>I. Quartal 2022</c:v>
                </c:pt>
              </c:strCache>
            </c:strRef>
          </c:tx>
          <c:spPr>
            <a:pattFill prst="openDmnd">
              <a:fgClr>
                <a:srgbClr xmlns:mc="http://schemas.openxmlformats.org/markup-compatibility/2006" xmlns:a14="http://schemas.microsoft.com/office/drawing/2010/main" val="339933" mc:Ignorable="a14" a14:legacySpreadsheetColorIndex="5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339933"/>
              </a:solidFill>
              <a:prstDash val="solid"/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NPKCaO-gesamt'!$S$4:$S$7</c:f>
              <c:numCache>
                <c:formatCode>#,##0</c:formatCode>
                <c:ptCount val="4"/>
                <c:pt idx="0">
                  <c:v>317300</c:v>
                </c:pt>
                <c:pt idx="1">
                  <c:v>50657</c:v>
                </c:pt>
                <c:pt idx="2">
                  <c:v>69644</c:v>
                </c:pt>
                <c:pt idx="3">
                  <c:v>507896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A-45D0-AD23-88EFCFB69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21408"/>
        <c:axId val="128322944"/>
      </c:barChart>
      <c:catAx>
        <c:axId val="1283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322944"/>
        <c:crosses val="autoZero"/>
        <c:auto val="1"/>
        <c:lblAlgn val="ctr"/>
        <c:lblOffset val="100"/>
        <c:tickMarkSkip val="1"/>
        <c:noMultiLvlLbl val="0"/>
      </c:catAx>
      <c:valAx>
        <c:axId val="12832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Nährstoff</a:t>
                </a:r>
              </a:p>
            </c:rich>
          </c:tx>
          <c:layout>
            <c:manualLayout>
              <c:xMode val="edge"/>
              <c:yMode val="edge"/>
              <c:x val="7.3027351844177371E-2"/>
              <c:y val="0.17577192960770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832140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25107121079092"/>
          <c:y val="0.20563551426080737"/>
          <c:w val="0.28818660825291575"/>
          <c:h val="3.66625050989505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Veränderung des Düngemittelabsatzes in  Deutschland  </a:t>
            </a:r>
            <a:r>
              <a:rPr lang="de-DE" sz="24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im I. Quartal 2022 </a:t>
            </a:r>
            <a:r>
              <a:rPr lang="de-DE" sz="2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relativ zu 2021</a:t>
            </a:r>
          </a:p>
        </c:rich>
      </c:tx>
      <c:layout>
        <c:manualLayout>
          <c:xMode val="edge"/>
          <c:yMode val="edge"/>
          <c:x val="0.16590485564304461"/>
          <c:y val="4.2113550975620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13972091337152E-2"/>
          <c:y val="0.27058034113984658"/>
          <c:w val="0.86725447925019394"/>
          <c:h val="0.590653153153153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65-47A4-BB01-7A3FCE1D3E92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38100">
                <a:solidFill>
                  <a:srgbClr val="6633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65-47A4-BB01-7A3FCE1D3E92}"/>
              </c:ext>
            </c:extLst>
          </c:dPt>
          <c:dPt>
            <c:idx val="2"/>
            <c:invertIfNegative val="0"/>
            <c:bubble3D val="0"/>
            <c:spPr>
              <a:solidFill>
                <a:srgbClr val="66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65-47A4-BB01-7A3FCE1D3E92}"/>
              </c:ext>
            </c:extLst>
          </c:dPt>
          <c:dPt>
            <c:idx val="3"/>
            <c:invertIfNegative val="0"/>
            <c:bubble3D val="0"/>
            <c:spPr>
              <a:solidFill>
                <a:srgbClr val="33CC33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65-47A4-BB01-7A3FCE1D3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65-47A4-BB01-7A3FCE1D3E92}"/>
              </c:ext>
            </c:extLst>
          </c:dPt>
          <c:dLbls>
            <c:dLbl>
              <c:idx val="0"/>
              <c:layout>
                <c:manualLayout>
                  <c:x val="2.6854255357087256E-3"/>
                  <c:y val="9.7105768077807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5-47A4-BB01-7A3FCE1D3E92}"/>
                </c:ext>
              </c:extLst>
            </c:dLbl>
            <c:dLbl>
              <c:idx val="1"/>
              <c:layout>
                <c:manualLayout>
                  <c:x val="6.9288651921149669E-4"/>
                  <c:y val="-2.51218597675290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65-47A4-BB01-7A3FCE1D3E92}"/>
                </c:ext>
              </c:extLst>
            </c:dLbl>
            <c:dLbl>
              <c:idx val="2"/>
              <c:layout>
                <c:manualLayout>
                  <c:x val="1.0159275424924915E-3"/>
                  <c:y val="0.14772097659562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5-47A4-BB01-7A3FCE1D3E92}"/>
                </c:ext>
              </c:extLst>
            </c:dLbl>
            <c:dLbl>
              <c:idx val="3"/>
              <c:layout>
                <c:manualLayout>
                  <c:x val="-1.8634133722257064E-3"/>
                  <c:y val="0.1089349671099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65-47A4-BB01-7A3FCE1D3E92}"/>
                </c:ext>
              </c:extLst>
            </c:dLbl>
            <c:dLbl>
              <c:idx val="4"/>
              <c:layout>
                <c:manualLayout>
                  <c:x val="3.9127157445936831E-4"/>
                  <c:y val="-1.9550698624845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5-47A4-BB01-7A3FCE1D3E92}"/>
                </c:ext>
              </c:extLst>
            </c:dLbl>
            <c:spPr>
              <a:solidFill>
                <a:srgbClr val="FFFF00"/>
              </a:solidFill>
              <a:ln w="25400">
                <a:solidFill>
                  <a:srgbClr val="0000FF"/>
                </a:solidFill>
                <a:prstDash val="solid"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akt.Quartal NPKCaO-gesamt'!$A$4:$A$8</c:f>
              <c:strCache>
                <c:ptCount val="5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  <c:pt idx="4">
                  <c:v>Gesamt</c:v>
                </c:pt>
              </c:strCache>
            </c:strRef>
          </c:cat>
          <c:val>
            <c:numRef>
              <c:f>' akt.Quartal NPKCaO-gesamt'!$U$4:$U$8</c:f>
              <c:numCache>
                <c:formatCode>#,##0.0</c:formatCode>
                <c:ptCount val="5"/>
                <c:pt idx="0">
                  <c:v>-14.631783988549415</c:v>
                </c:pt>
                <c:pt idx="1">
                  <c:v>-37.685901615145212</c:v>
                </c:pt>
                <c:pt idx="2">
                  <c:v>-40.18380142574938</c:v>
                </c:pt>
                <c:pt idx="3">
                  <c:v>17.728760442454089</c:v>
                </c:pt>
                <c:pt idx="4">
                  <c:v>-5.5276728359473566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E65-47A4-BB01-7A3FCE1D3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64096"/>
        <c:axId val="142779136"/>
      </c:barChart>
      <c:catAx>
        <c:axId val="1397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7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7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 % </a:t>
                </a:r>
              </a:p>
            </c:rich>
          </c:tx>
          <c:layout>
            <c:manualLayout>
              <c:xMode val="edge"/>
              <c:yMode val="edge"/>
              <c:x val="0.05"/>
              <c:y val="0.135134915315132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76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6668391718262"/>
          <c:y val="0.22091068772666511"/>
          <c:w val="0.83285309286255749"/>
          <c:h val="0.5869403580852444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 akt.Quartal NPKCaO-gesamt'!$G$3</c:f>
              <c:strCache>
                <c:ptCount val="1"/>
                <c:pt idx="0">
                  <c:v>I. Quartal 2010</c:v>
                </c:pt>
              </c:strCache>
            </c:strRef>
          </c:tx>
          <c:spPr>
            <a:solidFill>
              <a:srgbClr val="FFFF00"/>
            </a:solidFill>
            <a:ln w="38100">
              <a:noFill/>
              <a:prstDash val="solid"/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NPKCaO-gesamt'!$G$4:$G$7</c:f>
              <c:numCache>
                <c:formatCode>#,##0</c:formatCode>
                <c:ptCount val="4"/>
                <c:pt idx="0">
                  <c:v>414286</c:v>
                </c:pt>
                <c:pt idx="1">
                  <c:v>82768</c:v>
                </c:pt>
                <c:pt idx="2">
                  <c:v>145375</c:v>
                </c:pt>
                <c:pt idx="3">
                  <c:v>199677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A-46AE-9679-5B3F232AF1D3}"/>
            </c:ext>
          </c:extLst>
        </c:ser>
        <c:ser>
          <c:idx val="6"/>
          <c:order val="1"/>
          <c:tx>
            <c:v>I.Quartal 2011</c:v>
          </c:tx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NPKCaO-gesamt'!$H$4:$H$7</c:f>
              <c:numCache>
                <c:formatCode>#,##0</c:formatCode>
                <c:ptCount val="4"/>
                <c:pt idx="0">
                  <c:v>464962</c:v>
                </c:pt>
                <c:pt idx="1">
                  <c:v>88653</c:v>
                </c:pt>
                <c:pt idx="2">
                  <c:v>129744</c:v>
                </c:pt>
                <c:pt idx="3">
                  <c:v>423022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A-46AE-9679-5B3F232AF1D3}"/>
            </c:ext>
          </c:extLst>
        </c:ser>
        <c:ser>
          <c:idx val="5"/>
          <c:order val="2"/>
          <c:tx>
            <c:strRef>
              <c:f>' akt.Quartal NPKCaO-gesamt'!$I$3</c:f>
              <c:strCache>
                <c:ptCount val="1"/>
                <c:pt idx="0">
                  <c:v>I. Quartal 2012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NPKCaO-gesamt'!$I$4:$I$7</c:f>
              <c:numCache>
                <c:formatCode>#,##0</c:formatCode>
                <c:ptCount val="4"/>
                <c:pt idx="0">
                  <c:v>472421</c:v>
                </c:pt>
                <c:pt idx="1">
                  <c:v>101929</c:v>
                </c:pt>
                <c:pt idx="2">
                  <c:v>92384</c:v>
                </c:pt>
                <c:pt idx="3">
                  <c:v>411875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A-46AE-9679-5B3F232AF1D3}"/>
            </c:ext>
          </c:extLst>
        </c:ser>
        <c:ser>
          <c:idx val="8"/>
          <c:order val="3"/>
          <c:tx>
            <c:strRef>
              <c:f>' akt.Quartal NPKCaO-gesamt'!$J$3</c:f>
              <c:strCache>
                <c:ptCount val="1"/>
                <c:pt idx="0">
                  <c:v>I. Quartal 2013</c:v>
                </c:pt>
              </c:strCache>
            </c:strRef>
          </c:tx>
          <c:spPr>
            <a:solidFill>
              <a:srgbClr val="0033CC"/>
            </a:solidFill>
          </c:spPr>
          <c:invertIfNegative val="0"/>
          <c:val>
            <c:numRef>
              <c:f>' akt.Quartal NPKCaO-gesamt'!$J$4:$J$7</c:f>
              <c:numCache>
                <c:formatCode>#,##0</c:formatCode>
                <c:ptCount val="4"/>
                <c:pt idx="0">
                  <c:v>421672</c:v>
                </c:pt>
                <c:pt idx="1">
                  <c:v>119591</c:v>
                </c:pt>
                <c:pt idx="2">
                  <c:v>88257</c:v>
                </c:pt>
                <c:pt idx="3">
                  <c:v>305356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A-46AE-9679-5B3F232AF1D3}"/>
            </c:ext>
          </c:extLst>
        </c:ser>
        <c:ser>
          <c:idx val="0"/>
          <c:order val="4"/>
          <c:tx>
            <c:strRef>
              <c:f>' akt.Quartal NPKCaO-gesamt'!$K$3</c:f>
              <c:strCache>
                <c:ptCount val="1"/>
                <c:pt idx="0">
                  <c:v>I. Quartal 2014</c:v>
                </c:pt>
              </c:strCache>
            </c:strRef>
          </c:tx>
          <c:spPr>
            <a:pattFill prst="dkHorz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val>
            <c:numRef>
              <c:f>' akt.Quartal NPKCaO-gesamt'!$K$4:$K$7</c:f>
              <c:numCache>
                <c:formatCode>#,##0</c:formatCode>
                <c:ptCount val="4"/>
                <c:pt idx="0">
                  <c:v>520410</c:v>
                </c:pt>
                <c:pt idx="1">
                  <c:v>102457</c:v>
                </c:pt>
                <c:pt idx="2">
                  <c:v>147238</c:v>
                </c:pt>
                <c:pt idx="3">
                  <c:v>556202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7A-46AE-9679-5B3F232AF1D3}"/>
            </c:ext>
          </c:extLst>
        </c:ser>
        <c:ser>
          <c:idx val="1"/>
          <c:order val="5"/>
          <c:tx>
            <c:strRef>
              <c:f>' akt.Quartal NPKCaO-gesamt'!$L$3</c:f>
              <c:strCache>
                <c:ptCount val="1"/>
                <c:pt idx="0">
                  <c:v>I. Quartal 2015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NPKCaO-gesamt'!$L$4:$L$7</c:f>
              <c:numCache>
                <c:formatCode>#,##0</c:formatCode>
                <c:ptCount val="4"/>
                <c:pt idx="0">
                  <c:v>575240</c:v>
                </c:pt>
                <c:pt idx="1">
                  <c:v>160111</c:v>
                </c:pt>
                <c:pt idx="2">
                  <c:v>142215</c:v>
                </c:pt>
                <c:pt idx="3">
                  <c:v>435804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7A-46AE-9679-5B3F232AF1D3}"/>
            </c:ext>
          </c:extLst>
        </c:ser>
        <c:ser>
          <c:idx val="10"/>
          <c:order val="6"/>
          <c:tx>
            <c:strRef>
              <c:f>' akt.Quartal NPKCaO-gesamt'!$M$3</c:f>
              <c:strCache>
                <c:ptCount val="1"/>
                <c:pt idx="0">
                  <c:v>I. Quartal 2016</c:v>
                </c:pt>
              </c:strCache>
            </c:strRef>
          </c:tx>
          <c:invertIfNegative val="0"/>
          <c:val>
            <c:numRef>
              <c:f>' akt.Quartal NPKCaO-gesamt'!$M$4:$M$7</c:f>
              <c:numCache>
                <c:formatCode>#,##0</c:formatCode>
                <c:ptCount val="4"/>
                <c:pt idx="0">
                  <c:v>549696</c:v>
                </c:pt>
                <c:pt idx="1">
                  <c:v>130954</c:v>
                </c:pt>
                <c:pt idx="2">
                  <c:v>103543</c:v>
                </c:pt>
                <c:pt idx="3">
                  <c:v>327397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7A-46AE-9679-5B3F232AF1D3}"/>
            </c:ext>
          </c:extLst>
        </c:ser>
        <c:ser>
          <c:idx val="2"/>
          <c:order val="7"/>
          <c:tx>
            <c:strRef>
              <c:f>' akt.Quartal NPKCaO-gesamt'!$N$3</c:f>
              <c:strCache>
                <c:ptCount val="1"/>
                <c:pt idx="0">
                  <c:v>I. Quartal 2017</c:v>
                </c:pt>
              </c:strCache>
            </c:strRef>
          </c:tx>
          <c:spPr>
            <a:pattFill prst="dk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val>
            <c:numRef>
              <c:f>' akt.Quartal NPKCaO-gesamt'!$N$4:$N$7</c:f>
              <c:numCache>
                <c:formatCode>#,##0</c:formatCode>
                <c:ptCount val="4"/>
                <c:pt idx="0">
                  <c:v>509173</c:v>
                </c:pt>
                <c:pt idx="1">
                  <c:v>112665</c:v>
                </c:pt>
                <c:pt idx="2">
                  <c:v>136494</c:v>
                </c:pt>
                <c:pt idx="3">
                  <c:v>476842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7A-46AE-9679-5B3F232AF1D3}"/>
            </c:ext>
          </c:extLst>
        </c:ser>
        <c:ser>
          <c:idx val="12"/>
          <c:order val="8"/>
          <c:tx>
            <c:strRef>
              <c:f>' akt.Quartal NPKCaO-gesamt'!$O$3</c:f>
              <c:strCache>
                <c:ptCount val="1"/>
                <c:pt idx="0">
                  <c:v>I. Quartal 2018</c:v>
                </c:pt>
              </c:strCache>
            </c:strRef>
          </c:tx>
          <c:invertIfNegative val="0"/>
          <c:val>
            <c:numRef>
              <c:f>' akt.Quartal NPKCaO-gesamt'!$O$4:$O$7</c:f>
              <c:numCache>
                <c:formatCode>#,##0</c:formatCode>
                <c:ptCount val="4"/>
                <c:pt idx="0">
                  <c:v>344755</c:v>
                </c:pt>
                <c:pt idx="1">
                  <c:v>80385</c:v>
                </c:pt>
                <c:pt idx="2">
                  <c:v>94154</c:v>
                </c:pt>
                <c:pt idx="3">
                  <c:v>444805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7A-46AE-9679-5B3F232AF1D3}"/>
            </c:ext>
          </c:extLst>
        </c:ser>
        <c:ser>
          <c:idx val="11"/>
          <c:order val="9"/>
          <c:tx>
            <c:strRef>
              <c:f>' akt.Quartal NPKCaO-gesamt'!$P$3</c:f>
              <c:strCache>
                <c:ptCount val="1"/>
                <c:pt idx="0">
                  <c:v>I. Quartal 2019</c:v>
                </c:pt>
              </c:strCache>
            </c:strRef>
          </c:tx>
          <c:invertIfNegative val="0"/>
          <c:val>
            <c:numRef>
              <c:f>' akt.Quartal NPKCaO-gesamt'!$P$4:$P$7</c:f>
              <c:numCache>
                <c:formatCode>#,##0</c:formatCode>
                <c:ptCount val="4"/>
                <c:pt idx="0">
                  <c:v>341231</c:v>
                </c:pt>
                <c:pt idx="1">
                  <c:v>80649</c:v>
                </c:pt>
                <c:pt idx="2">
                  <c:v>123759</c:v>
                </c:pt>
                <c:pt idx="3">
                  <c:v>438539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7A-46AE-9679-5B3F232AF1D3}"/>
            </c:ext>
          </c:extLst>
        </c:ser>
        <c:ser>
          <c:idx val="13"/>
          <c:order val="10"/>
          <c:tx>
            <c:strRef>
              <c:f>' akt.Quartal NPKCaO-gesamt'!$Q$3</c:f>
              <c:strCache>
                <c:ptCount val="1"/>
                <c:pt idx="0">
                  <c:v>I. Quartal 2020</c:v>
                </c:pt>
              </c:strCache>
            </c:strRef>
          </c:tx>
          <c:invertIfNegative val="0"/>
          <c:val>
            <c:numRef>
              <c:f>' akt.Quartal NPKCaO-gesamt'!$Q$4:$Q$7</c:f>
              <c:numCache>
                <c:formatCode>#,##0</c:formatCode>
                <c:ptCount val="4"/>
                <c:pt idx="0">
                  <c:v>420590</c:v>
                </c:pt>
                <c:pt idx="1">
                  <c:v>106773</c:v>
                </c:pt>
                <c:pt idx="2">
                  <c:v>116071</c:v>
                </c:pt>
                <c:pt idx="3">
                  <c:v>407004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2-4DFF-A1E2-4E70A24F33D2}"/>
            </c:ext>
          </c:extLst>
        </c:ser>
        <c:ser>
          <c:idx val="9"/>
          <c:order val="11"/>
          <c:tx>
            <c:strRef>
              <c:f>' akt.Quartal NPKCaO-gesamt'!$R$3</c:f>
              <c:strCache>
                <c:ptCount val="1"/>
                <c:pt idx="0">
                  <c:v>I. Quartal 2021</c:v>
                </c:pt>
              </c:strCache>
            </c:strRef>
          </c:tx>
          <c:invertIfNegative val="0"/>
          <c:val>
            <c:numRef>
              <c:f>' akt.Quartal NPKCaO-gesamt'!$R$4:$R$7</c:f>
              <c:numCache>
                <c:formatCode>#,##0</c:formatCode>
                <c:ptCount val="4"/>
                <c:pt idx="0">
                  <c:v>371684</c:v>
                </c:pt>
                <c:pt idx="1">
                  <c:v>81293</c:v>
                </c:pt>
                <c:pt idx="2">
                  <c:v>116430</c:v>
                </c:pt>
                <c:pt idx="3">
                  <c:v>431412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7A-46AE-9679-5B3F232AF1D3}"/>
            </c:ext>
          </c:extLst>
        </c:ser>
        <c:ser>
          <c:idx val="3"/>
          <c:order val="12"/>
          <c:tx>
            <c:strRef>
              <c:f>' akt.Quartal NPKCaO-gesamt'!$F$3</c:f>
              <c:strCache>
                <c:ptCount val="1"/>
                <c:pt idx="0">
                  <c:v>I. Quartal 2009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 akt.Quartal NPKCaO-gesamt'!$A$4:$A$7</c:f>
              <c:strCache>
                <c:ptCount val="4"/>
                <c:pt idx="0">
                  <c:v>Stickstoff, N </c:v>
                </c:pt>
                <c:pt idx="1">
                  <c:v>Phosphat, P2O5 </c:v>
                </c:pt>
                <c:pt idx="2">
                  <c:v>Kali, K2O </c:v>
                </c:pt>
                <c:pt idx="3">
                  <c:v>Kalk, CaO</c:v>
                </c:pt>
              </c:strCache>
            </c:strRef>
          </c:cat>
          <c:val>
            <c:numRef>
              <c:f>' akt.Quartal NPKCaO-gesamt'!$F$4:$F$7</c:f>
            </c:numRef>
          </c:val>
          <c:extLst>
            <c:ext xmlns:c16="http://schemas.microsoft.com/office/drawing/2014/chart" uri="{C3380CC4-5D6E-409C-BE32-E72D297353CC}">
              <c16:uniqueId val="{00000000-777A-46AE-9679-5B3F232AF1D3}"/>
            </c:ext>
          </c:extLst>
        </c:ser>
        <c:ser>
          <c:idx val="7"/>
          <c:order val="13"/>
          <c:tx>
            <c:strRef>
              <c:f>' akt.Quartal NPKCaO-gesamt'!$S$3</c:f>
              <c:strCache>
                <c:ptCount val="1"/>
                <c:pt idx="0">
                  <c:v>I. Quartal 2022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9900"/>
              </a:solidFill>
            </a:ln>
          </c:spPr>
          <c:invertIfNegative val="0"/>
          <c:val>
            <c:numRef>
              <c:f>' akt.Quartal NPKCaO-gesamt'!$S$4:$S$7</c:f>
              <c:numCache>
                <c:formatCode>#,##0</c:formatCode>
                <c:ptCount val="4"/>
                <c:pt idx="0">
                  <c:v>317300</c:v>
                </c:pt>
                <c:pt idx="1">
                  <c:v>50657</c:v>
                </c:pt>
                <c:pt idx="2">
                  <c:v>69644</c:v>
                </c:pt>
                <c:pt idx="3">
                  <c:v>507896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7A-46AE-9679-5B3F232AF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05248"/>
        <c:axId val="166406784"/>
      </c:barChart>
      <c:catAx>
        <c:axId val="16640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40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0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Nährstoff</a:t>
                </a:r>
              </a:p>
            </c:rich>
          </c:tx>
          <c:layout>
            <c:manualLayout>
              <c:xMode val="edge"/>
              <c:yMode val="edge"/>
              <c:x val="1.1523512685914259E-2"/>
              <c:y val="0.121371005314430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640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388148211949528"/>
          <c:y val="0.18502098853804891"/>
          <c:w val="0.11826068726449684"/>
          <c:h val="0.50109458539904739"/>
        </c:manualLayout>
      </c:layout>
      <c:overlay val="0"/>
      <c:spPr>
        <a:solidFill>
          <a:srgbClr val="CCFFCC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Kalkdüngerabsatz in Deutschland</a:t>
            </a:r>
            <a:endParaRPr lang="de-DE" sz="2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Entwicklung der Quartale, 2011 - 2022</a:t>
            </a:r>
          </a:p>
        </c:rich>
      </c:tx>
      <c:layout>
        <c:manualLayout>
          <c:xMode val="edge"/>
          <c:yMode val="edge"/>
          <c:x val="0.20278162195260716"/>
          <c:y val="2.8629603117792096E-2"/>
        </c:manualLayout>
      </c:layout>
      <c:overlay val="0"/>
      <c:spPr>
        <a:solidFill>
          <a:schemeClr val="bg1"/>
        </a:solidFill>
        <a:ln w="381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58238147908841"/>
          <c:y val="0.23016685835618864"/>
          <c:w val="0.76877409152307841"/>
          <c:h val="0.56941325311864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'NPKCa-Gesamt 10-21 Jahr-Quart'!$B$23</c:f>
              <c:strCache>
                <c:ptCount val="1"/>
                <c:pt idx="0">
                  <c:v>I. Quartal</c:v>
                </c:pt>
              </c:strCache>
            </c:strRef>
          </c:tx>
          <c:spPr>
            <a:solidFill>
              <a:schemeClr val="tx1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'NPKCa-Gesamt 10-21 Jahr-Quart'!$G$3:$S$3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'NPKCa-Gesamt 10-21 Jahr-Quart'!$G$23:$S$23</c:f>
              <c:numCache>
                <c:formatCode>#,##0</c:formatCode>
                <c:ptCount val="12"/>
                <c:pt idx="0">
                  <c:v>422357</c:v>
                </c:pt>
                <c:pt idx="1">
                  <c:v>411875</c:v>
                </c:pt>
                <c:pt idx="2">
                  <c:v>305356</c:v>
                </c:pt>
                <c:pt idx="3">
                  <c:v>556202</c:v>
                </c:pt>
                <c:pt idx="4">
                  <c:v>435804</c:v>
                </c:pt>
                <c:pt idx="5">
                  <c:v>327397</c:v>
                </c:pt>
                <c:pt idx="6">
                  <c:v>476842</c:v>
                </c:pt>
                <c:pt idx="7">
                  <c:v>444805</c:v>
                </c:pt>
                <c:pt idx="8">
                  <c:v>438350</c:v>
                </c:pt>
                <c:pt idx="9">
                  <c:v>407004</c:v>
                </c:pt>
                <c:pt idx="10">
                  <c:v>431412</c:v>
                </c:pt>
                <c:pt idx="11">
                  <c:v>507896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812-ACE9-1D3B7B3D4813}"/>
            </c:ext>
          </c:extLst>
        </c:ser>
        <c:ser>
          <c:idx val="1"/>
          <c:order val="1"/>
          <c:tx>
            <c:strRef>
              <c:f>'NPKCa-Gesamt 10-21 Jahr-Quart'!$B$24</c:f>
              <c:strCache>
                <c:ptCount val="1"/>
                <c:pt idx="0">
                  <c:v>II. Quartal</c:v>
                </c:pt>
              </c:strCache>
            </c:strRef>
          </c:tx>
          <c:spPr>
            <a:solidFill>
              <a:srgbClr val="D22EC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'NPKCa-Gesamt 10-21 Jahr-Quart'!$G$3:$S$3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'NPKCa-Gesamt 10-21 Jahr-Quart'!$G$24:$S$24</c:f>
              <c:numCache>
                <c:formatCode>#,##0</c:formatCode>
                <c:ptCount val="12"/>
                <c:pt idx="0">
                  <c:v>447724</c:v>
                </c:pt>
                <c:pt idx="1">
                  <c:v>459554</c:v>
                </c:pt>
                <c:pt idx="2">
                  <c:v>545242</c:v>
                </c:pt>
                <c:pt idx="3">
                  <c:v>573753</c:v>
                </c:pt>
                <c:pt idx="4">
                  <c:v>517982</c:v>
                </c:pt>
                <c:pt idx="5">
                  <c:v>469786</c:v>
                </c:pt>
                <c:pt idx="6">
                  <c:v>507382</c:v>
                </c:pt>
                <c:pt idx="7">
                  <c:v>715358</c:v>
                </c:pt>
                <c:pt idx="8">
                  <c:v>571802</c:v>
                </c:pt>
                <c:pt idx="9">
                  <c:v>697152</c:v>
                </c:pt>
                <c:pt idx="10">
                  <c:v>587920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812-ACE9-1D3B7B3D4813}"/>
            </c:ext>
          </c:extLst>
        </c:ser>
        <c:ser>
          <c:idx val="2"/>
          <c:order val="2"/>
          <c:tx>
            <c:strRef>
              <c:f>'NPKCa-Gesamt 10-21 Jahr-Quart'!$B$25</c:f>
              <c:strCache>
                <c:ptCount val="1"/>
                <c:pt idx="0">
                  <c:v>III. Quartal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'NPKCa-Gesamt 10-21 Jahr-Quart'!$G$3:$S$3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'NPKCa-Gesamt 10-21 Jahr-Quart'!$G$25:$S$25</c:f>
              <c:numCache>
                <c:formatCode>#,##0</c:formatCode>
                <c:ptCount val="12"/>
                <c:pt idx="0">
                  <c:v>1100277</c:v>
                </c:pt>
                <c:pt idx="1">
                  <c:v>1277441</c:v>
                </c:pt>
                <c:pt idx="2">
                  <c:v>1318518</c:v>
                </c:pt>
                <c:pt idx="3">
                  <c:v>1366101</c:v>
                </c:pt>
                <c:pt idx="4">
                  <c:v>1305158</c:v>
                </c:pt>
                <c:pt idx="5">
                  <c:v>1269860</c:v>
                </c:pt>
                <c:pt idx="6">
                  <c:v>1435414</c:v>
                </c:pt>
                <c:pt idx="7">
                  <c:v>1449173</c:v>
                </c:pt>
                <c:pt idx="8">
                  <c:v>1278499</c:v>
                </c:pt>
                <c:pt idx="9">
                  <c:v>1266822</c:v>
                </c:pt>
                <c:pt idx="10">
                  <c:v>1252063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812-ACE9-1D3B7B3D4813}"/>
            </c:ext>
          </c:extLst>
        </c:ser>
        <c:ser>
          <c:idx val="3"/>
          <c:order val="3"/>
          <c:tx>
            <c:strRef>
              <c:f>'NPKCa-Gesamt 10-21 Jahr-Quart'!$B$26</c:f>
              <c:strCache>
                <c:ptCount val="1"/>
                <c:pt idx="0">
                  <c:v>IV. Quartal</c:v>
                </c:pt>
              </c:strCache>
            </c:strRef>
          </c:tx>
          <c:spPr>
            <a:solidFill>
              <a:srgbClr val="FFFF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00" mc:Ignorable="a14" a14:legacySpreadsheetColorIndex="13"/>
                </a:bgClr>
              </a:pattFill>
              <a:ln w="25400">
                <a:solidFill>
                  <a:srgbClr val="6633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C2-4812-ACE9-1D3B7B3D4813}"/>
              </c:ext>
            </c:extLst>
          </c:dPt>
          <c:cat>
            <c:numRef>
              <c:f>'NPKCa-Gesamt 10-21 Jahr-Quart'!$G$3:$S$3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'NPKCa-Gesamt 10-21 Jahr-Quart'!$G$26:$S$26</c:f>
              <c:numCache>
                <c:formatCode>#,##0</c:formatCode>
                <c:ptCount val="12"/>
                <c:pt idx="0">
                  <c:v>409866</c:v>
                </c:pt>
                <c:pt idx="1">
                  <c:v>399198</c:v>
                </c:pt>
                <c:pt idx="2">
                  <c:v>416548</c:v>
                </c:pt>
                <c:pt idx="3">
                  <c:v>439125</c:v>
                </c:pt>
                <c:pt idx="4">
                  <c:v>326592</c:v>
                </c:pt>
                <c:pt idx="5">
                  <c:v>418982</c:v>
                </c:pt>
                <c:pt idx="6">
                  <c:v>337968</c:v>
                </c:pt>
                <c:pt idx="7">
                  <c:v>407087</c:v>
                </c:pt>
                <c:pt idx="8">
                  <c:v>314670</c:v>
                </c:pt>
                <c:pt idx="9">
                  <c:v>405284</c:v>
                </c:pt>
                <c:pt idx="10">
                  <c:v>407291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C2-4812-ACE9-1D3B7B3D4813}"/>
            </c:ext>
          </c:extLst>
        </c:ser>
        <c:ser>
          <c:idx val="4"/>
          <c:order val="4"/>
          <c:invertIfNegative val="0"/>
          <c:cat>
            <c:numRef>
              <c:f>'NPKCa-Gesamt 10-21 Jahr-Quart'!$G$3:$S$3</c:f>
              <c:numCache>
                <c:formatCode>0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'NPKCa-Gesamt 10-21 Jahr-Quart'!$R$40</c:f>
              <c:numCache>
                <c:formatCode>0%</c:formatCode>
                <c:ptCount val="1"/>
                <c:pt idx="0">
                  <c:v>0.16105359120105903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3-40B9-9E47-075442E3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324160"/>
        <c:axId val="65325696"/>
      </c:barChart>
      <c:catAx>
        <c:axId val="65324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3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2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CaO</a:t>
                </a:r>
              </a:p>
            </c:rich>
          </c:tx>
          <c:layout>
            <c:manualLayout>
              <c:xMode val="edge"/>
              <c:yMode val="edge"/>
              <c:x val="3.9129848960866541E-2"/>
              <c:y val="0.132485923994914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324160"/>
        <c:crosses val="autoZero"/>
        <c:crossBetween val="between"/>
      </c:valAx>
      <c:spPr>
        <a:noFill/>
        <a:ln w="25400">
          <a:solidFill>
            <a:srgbClr val="0000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058430717863109"/>
          <c:y val="0.90230664857530529"/>
          <c:w val="0.48289719604715958"/>
          <c:h val="3.7301271684473787E-2"/>
        </c:manualLayout>
      </c:layout>
      <c:overlay val="0"/>
      <c:spPr>
        <a:solidFill>
          <a:srgbClr val="CCFFCC"/>
        </a:solidFill>
        <a:ln w="38100">
          <a:solidFill>
            <a:srgbClr val="0000FF"/>
          </a:solidFill>
          <a:prstDash val="solid"/>
        </a:ln>
      </c:spPr>
      <c:txPr>
        <a:bodyPr/>
        <a:lstStyle/>
        <a:p>
          <a:pPr>
            <a:defRPr sz="96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Stickstoffdünger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Absatz je Bundesland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Deutschland, </a:t>
            </a: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I. Quartal 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- 2021 zu 2022</a:t>
            </a:r>
          </a:p>
        </c:rich>
      </c:tx>
      <c:layout>
        <c:manualLayout>
          <c:xMode val="edge"/>
          <c:yMode val="edge"/>
          <c:x val="0.17293516922122887"/>
          <c:y val="2.512568967971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5881238529395"/>
          <c:y val="0.21667853704216622"/>
          <c:w val="0.83596293884317097"/>
          <c:h val="0.52237780107888521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'N I'!$A$14:$A$29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 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'N I'!$B$14:$B$29</c:f>
              <c:numCache>
                <c:formatCode>#,##0</c:formatCode>
                <c:ptCount val="16"/>
                <c:pt idx="0">
                  <c:v>41938</c:v>
                </c:pt>
                <c:pt idx="1">
                  <c:v>69995</c:v>
                </c:pt>
                <c:pt idx="2">
                  <c:v>35</c:v>
                </c:pt>
                <c:pt idx="3">
                  <c:v>17064</c:v>
                </c:pt>
                <c:pt idx="4">
                  <c:v>1164</c:v>
                </c:pt>
                <c:pt idx="5">
                  <c:v>3773</c:v>
                </c:pt>
                <c:pt idx="6">
                  <c:v>13604</c:v>
                </c:pt>
                <c:pt idx="7">
                  <c:v>31203</c:v>
                </c:pt>
                <c:pt idx="8">
                  <c:v>41795</c:v>
                </c:pt>
                <c:pt idx="9">
                  <c:v>36287</c:v>
                </c:pt>
                <c:pt idx="10">
                  <c:v>18568</c:v>
                </c:pt>
                <c:pt idx="11">
                  <c:v>790</c:v>
                </c:pt>
                <c:pt idx="12">
                  <c:v>13910</c:v>
                </c:pt>
                <c:pt idx="13">
                  <c:v>22261</c:v>
                </c:pt>
                <c:pt idx="14">
                  <c:v>45624</c:v>
                </c:pt>
                <c:pt idx="15">
                  <c:v>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E-41E4-A598-9F80C04AAC39}"/>
            </c:ext>
          </c:extLst>
        </c:ser>
        <c:ser>
          <c:idx val="0"/>
          <c:order val="1"/>
          <c:tx>
            <c:strRef>
              <c:f>'N I'!$H$13:$M$13</c:f>
              <c:strCache>
                <c:ptCount val="1"/>
                <c:pt idx="0">
                  <c:v>I. Quartal 2022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'N I'!$A$14:$A$29</c:f>
              <c:strCache>
                <c:ptCount val="16"/>
                <c:pt idx="0">
                  <c:v>Baden-Württemberg</c:v>
                </c:pt>
                <c:pt idx="1">
                  <c:v>Bayern</c:v>
                </c:pt>
                <c:pt idx="2">
                  <c:v>Berlin</c:v>
                </c:pt>
                <c:pt idx="3">
                  <c:v>Brandenburg</c:v>
                </c:pt>
                <c:pt idx="4">
                  <c:v>Bremen</c:v>
                </c:pt>
                <c:pt idx="5">
                  <c:v>Hamburg </c:v>
                </c:pt>
                <c:pt idx="6">
                  <c:v>Hessen</c:v>
                </c:pt>
                <c:pt idx="7">
                  <c:v>Mecklenburg-Vorpommern</c:v>
                </c:pt>
                <c:pt idx="8">
                  <c:v>Niedersachsen</c:v>
                </c:pt>
                <c:pt idx="9">
                  <c:v>Nordrhein-Westfalen</c:v>
                </c:pt>
                <c:pt idx="10">
                  <c:v>Rheinland-Pfalz</c:v>
                </c:pt>
                <c:pt idx="11">
                  <c:v>Saarland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
Holstein</c:v>
                </c:pt>
                <c:pt idx="15">
                  <c:v>Thüringen</c:v>
                </c:pt>
              </c:strCache>
            </c:strRef>
          </c:cat>
          <c:val>
            <c:numRef>
              <c:f>'N I'!$H$14:$H$29</c:f>
              <c:numCache>
                <c:formatCode>#,##0</c:formatCode>
                <c:ptCount val="16"/>
                <c:pt idx="0">
                  <c:v>37753</c:v>
                </c:pt>
                <c:pt idx="1">
                  <c:v>54620</c:v>
                </c:pt>
                <c:pt idx="2">
                  <c:v>12</c:v>
                </c:pt>
                <c:pt idx="3">
                  <c:v>11211</c:v>
                </c:pt>
                <c:pt idx="4">
                  <c:v>316</c:v>
                </c:pt>
                <c:pt idx="5">
                  <c:v>1194</c:v>
                </c:pt>
                <c:pt idx="6">
                  <c:v>8285</c:v>
                </c:pt>
                <c:pt idx="7">
                  <c:v>32228</c:v>
                </c:pt>
                <c:pt idx="8">
                  <c:v>50486</c:v>
                </c:pt>
                <c:pt idx="9">
                  <c:v>34635</c:v>
                </c:pt>
                <c:pt idx="10">
                  <c:v>13267</c:v>
                </c:pt>
                <c:pt idx="11">
                  <c:v>1336</c:v>
                </c:pt>
                <c:pt idx="12">
                  <c:v>13080</c:v>
                </c:pt>
                <c:pt idx="13">
                  <c:v>16194</c:v>
                </c:pt>
                <c:pt idx="14">
                  <c:v>34372</c:v>
                </c:pt>
                <c:pt idx="15">
                  <c:v>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E-41E4-A598-9F80C04AA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05920"/>
        <c:axId val="65507712"/>
      </c:barChart>
      <c:catAx>
        <c:axId val="655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98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50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50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6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N</a:t>
                </a:r>
              </a:p>
            </c:rich>
          </c:tx>
          <c:layout>
            <c:manualLayout>
              <c:xMode val="edge"/>
              <c:yMode val="edge"/>
              <c:x val="6.202046414627066E-2"/>
              <c:y val="0.12341998391436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505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76773377061463"/>
          <c:y val="0.23347700418207268"/>
          <c:w val="0.26486079759217451"/>
          <c:h val="8.5750315258511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Phosphatdünger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Absatz je Bundesland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Deutschland, </a:t>
            </a: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I. Quartal 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- 2021 zu 2022</a:t>
            </a:r>
          </a:p>
        </c:rich>
      </c:tx>
      <c:layout>
        <c:manualLayout>
          <c:xMode val="edge"/>
          <c:yMode val="edge"/>
          <c:x val="0.17028887190455597"/>
          <c:y val="3.0396712705993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29475262960552"/>
          <c:y val="0.21058293435682349"/>
          <c:w val="0.84703599550056241"/>
          <c:h val="0.53885849852939227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Mecklenburg-Vorpommern </c:v>
                </c:pt>
                <c:pt idx="8">
                  <c:v>Niedersachsen</c:v>
                </c:pt>
                <c:pt idx="9">
                  <c:v>Nordrhein-Westfalen 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'P2O5 I'!$B$13:$B$28</c:f>
              <c:numCache>
                <c:formatCode>#\ ##0;#\ ###0;\-</c:formatCode>
                <c:ptCount val="16"/>
                <c:pt idx="0">
                  <c:v>10319</c:v>
                </c:pt>
                <c:pt idx="1">
                  <c:v>15812</c:v>
                </c:pt>
                <c:pt idx="2">
                  <c:v>420</c:v>
                </c:pt>
                <c:pt idx="3">
                  <c:v>5052</c:v>
                </c:pt>
                <c:pt idx="4">
                  <c:v>0</c:v>
                </c:pt>
                <c:pt idx="5">
                  <c:v>682</c:v>
                </c:pt>
                <c:pt idx="6">
                  <c:v>4107</c:v>
                </c:pt>
                <c:pt idx="7">
                  <c:v>3473</c:v>
                </c:pt>
                <c:pt idx="8">
                  <c:v>6922</c:v>
                </c:pt>
                <c:pt idx="9">
                  <c:v>8074</c:v>
                </c:pt>
                <c:pt idx="10">
                  <c:v>11009</c:v>
                </c:pt>
                <c:pt idx="11">
                  <c:v>210</c:v>
                </c:pt>
                <c:pt idx="12">
                  <c:v>2586</c:v>
                </c:pt>
                <c:pt idx="13">
                  <c:v>3482</c:v>
                </c:pt>
                <c:pt idx="14">
                  <c:v>6551</c:v>
                </c:pt>
                <c:pt idx="15">
                  <c:v>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2-4EE0-A606-A8617FEAE49A}"/>
            </c:ext>
          </c:extLst>
        </c:ser>
        <c:ser>
          <c:idx val="0"/>
          <c:order val="1"/>
          <c:tx>
            <c:strRef>
              <c:f>'P2O5 I'!$H$12:$M$12</c:f>
              <c:strCache>
                <c:ptCount val="1"/>
                <c:pt idx="0">
                  <c:v>I. Quartal 2022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Mecklenburg-Vorpommern </c:v>
                </c:pt>
                <c:pt idx="8">
                  <c:v>Niedersachsen</c:v>
                </c:pt>
                <c:pt idx="9">
                  <c:v>Nordrhein-Westfalen 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'P2O5 I'!$H$13:$H$28</c:f>
              <c:numCache>
                <c:formatCode>#\ ##0;#\ ###0;\-</c:formatCode>
                <c:ptCount val="16"/>
                <c:pt idx="0">
                  <c:v>6151</c:v>
                </c:pt>
                <c:pt idx="1">
                  <c:v>11992</c:v>
                </c:pt>
                <c:pt idx="2">
                  <c:v>443</c:v>
                </c:pt>
                <c:pt idx="3">
                  <c:v>1469</c:v>
                </c:pt>
                <c:pt idx="4">
                  <c:v>1</c:v>
                </c:pt>
                <c:pt idx="5">
                  <c:v>4</c:v>
                </c:pt>
                <c:pt idx="6">
                  <c:v>1701</c:v>
                </c:pt>
                <c:pt idx="7">
                  <c:v>2703</c:v>
                </c:pt>
                <c:pt idx="8">
                  <c:v>6267</c:v>
                </c:pt>
                <c:pt idx="9">
                  <c:v>6824</c:v>
                </c:pt>
                <c:pt idx="10">
                  <c:v>3243</c:v>
                </c:pt>
                <c:pt idx="11">
                  <c:v>9</c:v>
                </c:pt>
                <c:pt idx="12">
                  <c:v>2350</c:v>
                </c:pt>
                <c:pt idx="13">
                  <c:v>1944</c:v>
                </c:pt>
                <c:pt idx="14">
                  <c:v>3877</c:v>
                </c:pt>
                <c:pt idx="15">
                  <c:v>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2-4EE0-A606-A8617FE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60832"/>
        <c:axId val="81183104"/>
      </c:barChart>
      <c:catAx>
        <c:axId val="811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92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1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8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t P</a:t>
                </a:r>
                <a:r>
                  <a:rPr lang="de-DE" sz="1600" b="1" i="0" u="none" strike="noStrike" baseline="-25000">
                    <a:solidFill>
                      <a:srgbClr val="0000FF"/>
                    </a:solidFill>
                    <a:latin typeface="Arial"/>
                    <a:cs typeface="Arial"/>
                  </a:rPr>
                  <a:t>2</a:t>
                </a:r>
                <a:r>
                  <a:rPr lang="de-DE" sz="1600" b="1" i="0" u="none" strike="noStrike" baseline="0">
                    <a:solidFill>
                      <a:srgbClr val="0000FF"/>
                    </a:solidFill>
                    <a:latin typeface="Arial"/>
                    <a:cs typeface="Arial"/>
                  </a:rPr>
                  <a:t>O</a:t>
                </a:r>
                <a:r>
                  <a:rPr lang="de-DE" sz="1600" b="1" i="0" u="none" strike="noStrike" baseline="-25000">
                    <a:solidFill>
                      <a:srgbClr val="0000FF"/>
                    </a:solidFill>
                    <a:latin typeface="Arial"/>
                    <a:cs typeface="Arial"/>
                  </a:rPr>
                  <a:t>5</a:t>
                </a:r>
              </a:p>
            </c:rich>
          </c:tx>
          <c:layout>
            <c:manualLayout>
              <c:xMode val="edge"/>
              <c:yMode val="edge"/>
              <c:x val="5.9999624764737365E-2"/>
              <c:y val="0.122955784373107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#\ ###0;\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16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02182091798348"/>
          <c:y val="0.23959646910466581"/>
          <c:w val="0.27238525206922493"/>
          <c:h val="7.9445145018915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Kalidünger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Absatz je Bundesland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Deutschland, </a:t>
            </a: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I. Quartal 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- 2021 zu 2022</a:t>
            </a:r>
          </a:p>
        </c:rich>
      </c:tx>
      <c:layout>
        <c:manualLayout>
          <c:xMode val="edge"/>
          <c:yMode val="edge"/>
          <c:x val="0.14316981297839862"/>
          <c:y val="2.5851237726898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16666666666671E-2"/>
          <c:y val="0.25682402901884455"/>
          <c:w val="0.84534820647419073"/>
          <c:h val="0.44858055383526496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'K2O I'!$A$13:$A$28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Mecklenb-Vorpommern </c:v>
                </c:pt>
                <c:pt idx="8">
                  <c:v>Niedersachsen</c:v>
                </c:pt>
                <c:pt idx="9">
                  <c:v>Nordrhein-Westf.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'K2O I'!$B$13:$B$28</c:f>
              <c:numCache>
                <c:formatCode>#\ ##0;#\ ###0;\-</c:formatCode>
                <c:ptCount val="16"/>
                <c:pt idx="0">
                  <c:v>9701</c:v>
                </c:pt>
                <c:pt idx="1">
                  <c:v>14739</c:v>
                </c:pt>
                <c:pt idx="2">
                  <c:v>435</c:v>
                </c:pt>
                <c:pt idx="3">
                  <c:v>3129</c:v>
                </c:pt>
                <c:pt idx="4">
                  <c:v>0</c:v>
                </c:pt>
                <c:pt idx="5">
                  <c:v>1533</c:v>
                </c:pt>
                <c:pt idx="6">
                  <c:v>9300</c:v>
                </c:pt>
                <c:pt idx="7">
                  <c:v>9695</c:v>
                </c:pt>
                <c:pt idx="8">
                  <c:v>21320</c:v>
                </c:pt>
                <c:pt idx="9">
                  <c:v>12034</c:v>
                </c:pt>
                <c:pt idx="10">
                  <c:v>5656</c:v>
                </c:pt>
                <c:pt idx="11">
                  <c:v>196</c:v>
                </c:pt>
                <c:pt idx="12">
                  <c:v>4009</c:v>
                </c:pt>
                <c:pt idx="13">
                  <c:v>7401</c:v>
                </c:pt>
                <c:pt idx="14">
                  <c:v>16036</c:v>
                </c:pt>
                <c:pt idx="15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0-471E-8079-CB8274E0E4B7}"/>
            </c:ext>
          </c:extLst>
        </c:ser>
        <c:ser>
          <c:idx val="0"/>
          <c:order val="1"/>
          <c:tx>
            <c:strRef>
              <c:f>'K2O I'!$H$12:$M$12</c:f>
              <c:strCache>
                <c:ptCount val="1"/>
                <c:pt idx="0">
                  <c:v>I. Quartal 2022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'P2O5 I'!$A$13:$A$28</c:f>
              <c:strCache>
                <c:ptCount val="16"/>
                <c:pt idx="0">
                  <c:v>Baden-Württemberg</c:v>
                </c:pt>
                <c:pt idx="1">
                  <c:v>Bayern 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Mecklenburg-Vorpommern </c:v>
                </c:pt>
                <c:pt idx="8">
                  <c:v>Niedersachsen</c:v>
                </c:pt>
                <c:pt idx="9">
                  <c:v>Nordrhein-Westfalen 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'K2O I'!$H$13:$H$28</c:f>
              <c:numCache>
                <c:formatCode>#\ ##0;#\ ###0;\-</c:formatCode>
                <c:ptCount val="16"/>
                <c:pt idx="0">
                  <c:v>5502</c:v>
                </c:pt>
                <c:pt idx="1">
                  <c:v>8714</c:v>
                </c:pt>
                <c:pt idx="2">
                  <c:v>6</c:v>
                </c:pt>
                <c:pt idx="3">
                  <c:v>1245</c:v>
                </c:pt>
                <c:pt idx="4">
                  <c:v>1</c:v>
                </c:pt>
                <c:pt idx="5">
                  <c:v>248</c:v>
                </c:pt>
                <c:pt idx="6">
                  <c:v>7482</c:v>
                </c:pt>
                <c:pt idx="7">
                  <c:v>4394</c:v>
                </c:pt>
                <c:pt idx="8">
                  <c:v>16737</c:v>
                </c:pt>
                <c:pt idx="9">
                  <c:v>7516</c:v>
                </c:pt>
                <c:pt idx="10">
                  <c:v>3976</c:v>
                </c:pt>
                <c:pt idx="11">
                  <c:v>19</c:v>
                </c:pt>
                <c:pt idx="12">
                  <c:v>1475</c:v>
                </c:pt>
                <c:pt idx="13">
                  <c:v>3350</c:v>
                </c:pt>
                <c:pt idx="14">
                  <c:v>8381</c:v>
                </c:pt>
                <c:pt idx="15">
                  <c:v>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0-471E-8079-CB8274E0E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7328"/>
        <c:axId val="83833216"/>
      </c:barChart>
      <c:catAx>
        <c:axId val="838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6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8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K2O</a:t>
                </a:r>
              </a:p>
            </c:rich>
          </c:tx>
          <c:layout>
            <c:manualLayout>
              <c:xMode val="edge"/>
              <c:yMode val="edge"/>
              <c:x val="5.0780812440285976E-2"/>
              <c:y val="0.1663297684804324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;#\ ###0;\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82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99163179916314"/>
          <c:y val="0.26729986431478969"/>
          <c:w val="0.25774058577405856"/>
          <c:h val="7.1913161465400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Kalkdünger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Absatz je Bundesland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Deutschland, </a:t>
            </a:r>
            <a:r>
              <a:rPr lang="de-DE" sz="28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I. Quartal </a:t>
            </a:r>
            <a:r>
              <a:rPr lang="de-DE" sz="2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- 2021 zu 2022</a:t>
            </a:r>
          </a:p>
        </c:rich>
      </c:tx>
      <c:layout>
        <c:manualLayout>
          <c:xMode val="edge"/>
          <c:yMode val="edge"/>
          <c:x val="0.15869528724259355"/>
          <c:y val="1.4612273402772951E-2"/>
        </c:manualLayout>
      </c:layout>
      <c:overlay val="0"/>
      <c:spPr>
        <a:noFill/>
        <a:ln w="38100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922956998796203"/>
          <c:y val="0.25279365990055264"/>
          <c:w val="0.84971029937047338"/>
          <c:h val="0.50605966182619133"/>
        </c:manualLayout>
      </c:layout>
      <c:barChart>
        <c:barDir val="col"/>
        <c:grouping val="clustered"/>
        <c:varyColors val="0"/>
        <c:ser>
          <c:idx val="2"/>
          <c:order val="0"/>
          <c:tx>
            <c:v>Vorjahr</c:v>
          </c:tx>
          <c:spPr>
            <a:pattFill prst="smGrid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'CaO I'!$A$13:$A$28</c:f>
              <c:strCache>
                <c:ptCount val="16"/>
                <c:pt idx="0">
                  <c:v>Baden-Württemberg </c:v>
                </c:pt>
                <c:pt idx="1">
                  <c:v>Bayern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Mecklenb-Vorpommern </c:v>
                </c:pt>
                <c:pt idx="8">
                  <c:v>Niedersachsen</c:v>
                </c:pt>
                <c:pt idx="9">
                  <c:v>Nordrhein-Westf.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'CaO I'!$B$13:$B$28</c:f>
              <c:numCache>
                <c:formatCode>#,##0</c:formatCode>
                <c:ptCount val="16"/>
                <c:pt idx="0">
                  <c:v>14540</c:v>
                </c:pt>
                <c:pt idx="1">
                  <c:v>57854</c:v>
                </c:pt>
                <c:pt idx="2">
                  <c:v>86</c:v>
                </c:pt>
                <c:pt idx="3">
                  <c:v>22419</c:v>
                </c:pt>
                <c:pt idx="4">
                  <c:v>31</c:v>
                </c:pt>
                <c:pt idx="5">
                  <c:v>374</c:v>
                </c:pt>
                <c:pt idx="6">
                  <c:v>14105</c:v>
                </c:pt>
                <c:pt idx="7">
                  <c:v>23774</c:v>
                </c:pt>
                <c:pt idx="8">
                  <c:v>110564</c:v>
                </c:pt>
                <c:pt idx="9">
                  <c:v>50868</c:v>
                </c:pt>
                <c:pt idx="10">
                  <c:v>10565</c:v>
                </c:pt>
                <c:pt idx="11">
                  <c:v>877</c:v>
                </c:pt>
                <c:pt idx="12">
                  <c:v>32581</c:v>
                </c:pt>
                <c:pt idx="13">
                  <c:v>23091</c:v>
                </c:pt>
                <c:pt idx="14">
                  <c:v>61921</c:v>
                </c:pt>
                <c:pt idx="15">
                  <c:v>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A6-AF63-1B538DBA93F4}"/>
            </c:ext>
          </c:extLst>
        </c:ser>
        <c:ser>
          <c:idx val="0"/>
          <c:order val="1"/>
          <c:tx>
            <c:strRef>
              <c:f>'CaO I'!$H$12:$M$12</c:f>
              <c:strCache>
                <c:ptCount val="1"/>
                <c:pt idx="0">
                  <c:v>I. Quartal 2022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81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'CaO I'!$A$13:$A$28</c:f>
              <c:strCache>
                <c:ptCount val="16"/>
                <c:pt idx="0">
                  <c:v>Baden-Württemberg </c:v>
                </c:pt>
                <c:pt idx="1">
                  <c:v>Bayern</c:v>
                </c:pt>
                <c:pt idx="2">
                  <c:v>Berlin </c:v>
                </c:pt>
                <c:pt idx="3">
                  <c:v>Brandenburg </c:v>
                </c:pt>
                <c:pt idx="4">
                  <c:v>Bremen </c:v>
                </c:pt>
                <c:pt idx="5">
                  <c:v>Hamburg </c:v>
                </c:pt>
                <c:pt idx="6">
                  <c:v>Hessen </c:v>
                </c:pt>
                <c:pt idx="7">
                  <c:v>Mecklenb-Vorpommern </c:v>
                </c:pt>
                <c:pt idx="8">
                  <c:v>Niedersachsen</c:v>
                </c:pt>
                <c:pt idx="9">
                  <c:v>Nordrhein-Westf.</c:v>
                </c:pt>
                <c:pt idx="10">
                  <c:v>Rheinland-Pfalz </c:v>
                </c:pt>
                <c:pt idx="11">
                  <c:v>Saarland </c:v>
                </c:pt>
                <c:pt idx="12">
                  <c:v>Sachsen </c:v>
                </c:pt>
                <c:pt idx="13">
                  <c:v>Sachsen-Anhalt</c:v>
                </c:pt>
                <c:pt idx="14">
                  <c:v>Schleswig-Holstein </c:v>
                </c:pt>
                <c:pt idx="15">
                  <c:v>Thüringen </c:v>
                </c:pt>
              </c:strCache>
            </c:strRef>
          </c:cat>
          <c:val>
            <c:numRef>
              <c:f>'CaO I'!$H$13:$H$28</c:f>
              <c:numCache>
                <c:formatCode>#,##0</c:formatCode>
                <c:ptCount val="16"/>
                <c:pt idx="0">
                  <c:v>25517</c:v>
                </c:pt>
                <c:pt idx="1">
                  <c:v>94893</c:v>
                </c:pt>
                <c:pt idx="2">
                  <c:v>46</c:v>
                </c:pt>
                <c:pt idx="3">
                  <c:v>17618</c:v>
                </c:pt>
                <c:pt idx="4">
                  <c:v>2952</c:v>
                </c:pt>
                <c:pt idx="5">
                  <c:v>260</c:v>
                </c:pt>
                <c:pt idx="6">
                  <c:v>15024</c:v>
                </c:pt>
                <c:pt idx="7">
                  <c:v>20991</c:v>
                </c:pt>
                <c:pt idx="8">
                  <c:v>121056</c:v>
                </c:pt>
                <c:pt idx="9">
                  <c:v>57200</c:v>
                </c:pt>
                <c:pt idx="10">
                  <c:v>7692</c:v>
                </c:pt>
                <c:pt idx="11">
                  <c:v>99</c:v>
                </c:pt>
                <c:pt idx="12">
                  <c:v>37573</c:v>
                </c:pt>
                <c:pt idx="13">
                  <c:v>16306</c:v>
                </c:pt>
                <c:pt idx="14">
                  <c:v>79799</c:v>
                </c:pt>
                <c:pt idx="15">
                  <c:v>10870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A-4BA6-AF63-1B538DBA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4672"/>
        <c:axId val="90444160"/>
      </c:barChart>
      <c:catAx>
        <c:axId val="838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4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4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4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 CaO</a:t>
                </a:r>
              </a:p>
            </c:rich>
          </c:tx>
          <c:layout>
            <c:manualLayout>
              <c:xMode val="edge"/>
              <c:yMode val="edge"/>
              <c:x val="4.1109787913079718E-2"/>
              <c:y val="0.153971098820718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88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99247554552301"/>
          <c:y val="0.27112232030264816"/>
          <c:w val="0.27840481565086528"/>
          <c:h val="7.3139974779319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>
    <oddFooter>&amp;L&amp;&amp;[Datei]&amp;A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&amp;L&amp;F&amp;A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&amp;L&amp;F&amp;A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&amp;L&amp;F&amp;A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8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205740</xdr:colOff>
      <xdr:row>8</xdr:row>
      <xdr:rowOff>68580</xdr:rowOff>
    </xdr:from>
    <xdr:to>
      <xdr:col>20</xdr:col>
      <xdr:colOff>819150</xdr:colOff>
      <xdr:row>12</xdr:row>
      <xdr:rowOff>0</xdr:rowOff>
    </xdr:to>
    <xdr:pic>
      <xdr:nvPicPr>
        <xdr:cNvPr id="1102" name="Picture 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2440" y="3238500"/>
          <a:ext cx="6096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32094" cy="565546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0.93539</cdr:x>
      <cdr:y>0.87324</cdr:y>
    </cdr:from>
    <cdr:to>
      <cdr:x>0.98019</cdr:x>
      <cdr:y>0.98158</cdr:y>
    </cdr:to>
    <cdr:pic>
      <cdr:nvPicPr>
        <cdr:cNvPr id="4098" name="Picture 2" descr="Keimling und Schriftzug grün">
          <a:extLst xmlns:a="http://schemas.openxmlformats.org/drawingml/2006/main">
            <a:ext uri="{FF2B5EF4-FFF2-40B4-BE49-F238E27FC236}">
              <a16:creationId xmlns:a16="http://schemas.microsoft.com/office/drawing/2014/main" id="{72A6CCF1-59E3-47D5-BBC5-855A928D425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53240" y="4921251"/>
          <a:ext cx="409652" cy="61054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0.13547</cdr:x>
      <cdr:y>0.7199</cdr:y>
    </cdr:from>
    <cdr:to>
      <cdr:x>0.90331</cdr:x>
      <cdr:y>0.7199</cdr:y>
    </cdr:to>
    <cdr:sp macro="" textlink="">
      <cdr:nvSpPr>
        <cdr:cNvPr id="410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9362" y="4073071"/>
          <a:ext cx="70247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0.01758</cdr:x>
      <cdr:y>0.92459</cdr:y>
    </cdr:from>
    <cdr:to>
      <cdr:x>0.26412</cdr:x>
      <cdr:y>0.97029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65100" y="5232400"/>
          <a:ext cx="22352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Statistisches Bundesamt, DHG</a:t>
          </a:r>
          <a:endParaRPr lang="de-DE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0.92302</cdr:x>
      <cdr:y>0.38042</cdr:y>
    </cdr:from>
    <cdr:to>
      <cdr:x>0.98372</cdr:x>
      <cdr:y>0.82621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444486" y="2152357"/>
          <a:ext cx="555329" cy="2522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800" b="1">
              <a:latin typeface="Arial" pitchFamily="34" charset="0"/>
              <a:cs typeface="Arial" pitchFamily="34" charset="0"/>
            </a:rPr>
            <a:t>15</a:t>
          </a:r>
          <a:br>
            <a:rPr lang="de-DE" sz="1800" b="1">
              <a:latin typeface="Arial" pitchFamily="34" charset="0"/>
              <a:cs typeface="Arial" pitchFamily="34" charset="0"/>
            </a:rPr>
          </a:br>
          <a:br>
            <a:rPr lang="de-DE" sz="1800" b="1">
              <a:latin typeface="Arial" pitchFamily="34" charset="0"/>
              <a:cs typeface="Arial" pitchFamily="34" charset="0"/>
            </a:rPr>
          </a:br>
          <a:r>
            <a:rPr lang="de-DE" sz="1800" b="1">
              <a:latin typeface="Arial" pitchFamily="34" charset="0"/>
              <a:cs typeface="Arial" pitchFamily="34" charset="0"/>
            </a:rPr>
            <a:t>47</a:t>
          </a:r>
          <a:br>
            <a:rPr lang="de-DE" sz="1800" b="1">
              <a:latin typeface="Arial" pitchFamily="34" charset="0"/>
              <a:cs typeface="Arial" pitchFamily="34" charset="0"/>
            </a:rPr>
          </a:br>
          <a:br>
            <a:rPr lang="de-DE" sz="1800" b="1">
              <a:latin typeface="Arial" pitchFamily="34" charset="0"/>
              <a:cs typeface="Arial" pitchFamily="34" charset="0"/>
            </a:rPr>
          </a:br>
          <a:endParaRPr lang="de-DE" sz="1800" b="1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de-DE" sz="1800" b="1">
              <a:latin typeface="Arial" pitchFamily="34" charset="0"/>
              <a:cs typeface="Arial" pitchFamily="34" charset="0"/>
            </a:rPr>
            <a:t>22</a:t>
          </a:r>
        </a:p>
        <a:p xmlns:a="http://schemas.openxmlformats.org/drawingml/2006/main">
          <a:br>
            <a:rPr lang="de-DE" sz="1800" b="1">
              <a:latin typeface="Arial" pitchFamily="34" charset="0"/>
              <a:cs typeface="Arial" pitchFamily="34" charset="0"/>
            </a:rPr>
          </a:br>
          <a:r>
            <a:rPr lang="de-DE" sz="1800" b="1">
              <a:latin typeface="Arial" pitchFamily="34" charset="0"/>
              <a:cs typeface="Arial" pitchFamily="34" charset="0"/>
            </a:rPr>
            <a:t>16</a:t>
          </a:r>
        </a:p>
      </cdr:txBody>
    </cdr:sp>
  </cdr:relSizeAnchor>
  <cdr:relSizeAnchor xmlns:cdr="http://schemas.openxmlformats.org/drawingml/2006/chartDrawing">
    <cdr:from>
      <cdr:x>0.91561</cdr:x>
      <cdr:y>0.13307</cdr:y>
    </cdr:from>
    <cdr:to>
      <cdr:x>1</cdr:x>
      <cdr:y>0.29838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370094" y="671034"/>
          <a:ext cx="773906" cy="869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br>
            <a:rPr lang="de-DE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de-DE" sz="16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16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600" b="1">
              <a:latin typeface="Arial" panose="020B0604020202020204" pitchFamily="34" charset="0"/>
              <a:cs typeface="Arial" panose="020B0604020202020204" pitchFamily="34" charset="0"/>
            </a:rPr>
            <a:t>   %</a:t>
          </a:r>
        </a:p>
      </cdr:txBody>
    </cdr:sp>
  </cdr:relSizeAnchor>
  <cdr:relSizeAnchor xmlns:cdr="http://schemas.openxmlformats.org/drawingml/2006/chartDrawing">
    <cdr:from>
      <cdr:x>0.13529</cdr:x>
      <cdr:y>0.39302</cdr:y>
    </cdr:from>
    <cdr:to>
      <cdr:x>0.90313</cdr:x>
      <cdr:y>0.39302</cdr:y>
    </cdr:to>
    <cdr:sp macro="" textlink="">
      <cdr:nvSpPr>
        <cdr:cNvPr id="7" name="Line 9">
          <a:extLst xmlns:a="http://schemas.openxmlformats.org/drawingml/2006/main">
            <a:ext uri="{FF2B5EF4-FFF2-40B4-BE49-F238E27FC236}">
              <a16:creationId xmlns:a16="http://schemas.microsoft.com/office/drawing/2014/main" id="{D5C7704E-AE18-44F6-8798-ECEEDBD0303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7774" y="2223633"/>
          <a:ext cx="702478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DE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403860</xdr:colOff>
      <xdr:row>21</xdr:row>
      <xdr:rowOff>7620</xdr:rowOff>
    </xdr:from>
    <xdr:to>
      <xdr:col>12</xdr:col>
      <xdr:colOff>861060</xdr:colOff>
      <xdr:row>24</xdr:row>
      <xdr:rowOff>83820</xdr:rowOff>
    </xdr:to>
    <xdr:pic>
      <xdr:nvPicPr>
        <xdr:cNvPr id="6222" name="Picture 2">
          <a:extLst>
            <a:ext uri="{FF2B5EF4-FFF2-40B4-BE49-F238E27FC236}">
              <a16:creationId xmlns:a16="http://schemas.microsoft.com/office/drawing/2014/main" id="{00000000-0008-0000-08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4640" y="5295900"/>
          <a:ext cx="457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38100</xdr:rowOff>
    </xdr:from>
    <xdr:to>
      <xdr:col>18</xdr:col>
      <xdr:colOff>556260</xdr:colOff>
      <xdr:row>33</xdr:row>
      <xdr:rowOff>40277</xdr:rowOff>
    </xdr:to>
    <xdr:pic>
      <xdr:nvPicPr>
        <xdr:cNvPr id="7246" name="Picture 2">
          <a:extLst>
            <a:ext uri="{FF2B5EF4-FFF2-40B4-BE49-F238E27FC236}">
              <a16:creationId xmlns:a16="http://schemas.microsoft.com/office/drawing/2014/main" id="{00000000-0008-0000-09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6675120"/>
          <a:ext cx="4495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156031" cy="608409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0.9356</cdr:x>
      <cdr:y>0.86851</cdr:y>
    </cdr:from>
    <cdr:to>
      <cdr:x>0.986</cdr:x>
      <cdr:y>0.9915</cdr:y>
    </cdr:to>
    <cdr:pic>
      <cdr:nvPicPr>
        <cdr:cNvPr id="22529" name="Picture 1">
          <a:extLst xmlns:a="http://schemas.openxmlformats.org/drawingml/2006/main">
            <a:ext uri="{FF2B5EF4-FFF2-40B4-BE49-F238E27FC236}">
              <a16:creationId xmlns:a16="http://schemas.microsoft.com/office/drawing/2014/main" id="{29B3F641-4585-4AAC-8257-18954C82D58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490843" y="5214938"/>
          <a:ext cx="511264" cy="79080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0.04941</cdr:x>
      <cdr:y>0.94281</cdr:y>
    </cdr:from>
    <cdr:to>
      <cdr:x>0.31491</cdr:x>
      <cdr:y>0.98336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39038" y="5317716"/>
          <a:ext cx="2408751" cy="225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Quelle: Statistisches Bundesamt,</a:t>
          </a:r>
          <a:r>
            <a:rPr lang="de-DE" sz="1200" b="1" baseline="0"/>
            <a:t> DHG</a:t>
          </a:r>
          <a:endParaRPr lang="de-DE" sz="12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29</xdr:row>
      <xdr:rowOff>45720</xdr:rowOff>
    </xdr:from>
    <xdr:to>
      <xdr:col>18</xdr:col>
      <xdr:colOff>617220</xdr:colOff>
      <xdr:row>33</xdr:row>
      <xdr:rowOff>68580</xdr:rowOff>
    </xdr:to>
    <xdr:pic>
      <xdr:nvPicPr>
        <xdr:cNvPr id="9294" name="Picture 2">
          <a:extLst>
            <a:ext uri="{FF2B5EF4-FFF2-40B4-BE49-F238E27FC236}">
              <a16:creationId xmlns:a16="http://schemas.microsoft.com/office/drawing/2014/main" id="{00000000-0008-0000-0B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1680" y="5684520"/>
          <a:ext cx="5105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156031" cy="608409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0.93511</cdr:x>
      <cdr:y>0.88317</cdr:y>
    </cdr:from>
    <cdr:to>
      <cdr:x>0.98775</cdr:x>
      <cdr:y>0.99175</cdr:y>
    </cdr:to>
    <cdr:pic>
      <cdr:nvPicPr>
        <cdr:cNvPr id="33793" name="Picture 1">
          <a:extLst xmlns:a="http://schemas.openxmlformats.org/drawingml/2006/main">
            <a:ext uri="{FF2B5EF4-FFF2-40B4-BE49-F238E27FC236}">
              <a16:creationId xmlns:a16="http://schemas.microsoft.com/office/drawing/2014/main" id="{A98AFD04-0AD8-4345-BD54-F04EF481DD9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449063" y="5364479"/>
          <a:ext cx="530984" cy="65099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0.04524</cdr:x>
      <cdr:y>0.94411</cdr:y>
    </cdr:from>
    <cdr:to>
      <cdr:x>0.31199</cdr:x>
      <cdr:y>0.98466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42522" y="5728312"/>
          <a:ext cx="2609395" cy="2460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Quelle: Statistisches Bundesamt,</a:t>
          </a:r>
          <a:r>
            <a:rPr lang="de-DE" sz="1200" b="1" baseline="0"/>
            <a:t> DHG</a:t>
          </a:r>
          <a:endParaRPr lang="de-DE" sz="12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342900</xdr:colOff>
      <xdr:row>29</xdr:row>
      <xdr:rowOff>76200</xdr:rowOff>
    </xdr:from>
    <xdr:to>
      <xdr:col>18</xdr:col>
      <xdr:colOff>624840</xdr:colOff>
      <xdr:row>31</xdr:row>
      <xdr:rowOff>121920</xdr:rowOff>
    </xdr:to>
    <xdr:pic>
      <xdr:nvPicPr>
        <xdr:cNvPr id="11342" name="Picture 2">
          <a:extLst>
            <a:ext uri="{FF2B5EF4-FFF2-40B4-BE49-F238E27FC236}">
              <a16:creationId xmlns:a16="http://schemas.microsoft.com/office/drawing/2014/main" id="{00000000-0008-0000-0D00-00004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3640" y="6621780"/>
          <a:ext cx="2819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49953</xdr:colOff>
      <xdr:row>1</xdr:row>
      <xdr:rowOff>46566</xdr:rowOff>
    </xdr:from>
    <xdr:to>
      <xdr:col>12</xdr:col>
      <xdr:colOff>293793</xdr:colOff>
      <xdr:row>34</xdr:row>
      <xdr:rowOff>99906</xdr:rowOff>
    </xdr:to>
    <xdr:graphicFrame macro="">
      <xdr:nvGraphicFramePr>
        <xdr:cNvPr id="31804" name="Diagramm 1">
          <a:extLst>
            <a:ext uri="{FF2B5EF4-FFF2-40B4-BE49-F238E27FC236}">
              <a16:creationId xmlns:a16="http://schemas.microsoft.com/office/drawing/2014/main" id="{00000000-0008-0000-0100-00003C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0.9565</cdr:x>
      <cdr:y>0.928</cdr:y>
    </cdr:from>
    <cdr:to>
      <cdr:x>0.9875</cdr:x>
      <cdr:y>0.991</cdr:y>
    </cdr:to>
    <cdr:pic>
      <cdr:nvPicPr>
        <cdr:cNvPr id="34817" name="Picture 1">
          <a:extLst xmlns:a="http://schemas.openxmlformats.org/drawingml/2006/main">
            <a:ext uri="{FF2B5EF4-FFF2-40B4-BE49-F238E27FC236}">
              <a16:creationId xmlns:a16="http://schemas.microsoft.com/office/drawing/2014/main" id="{61675772-34EA-4833-B533-D80F80EDA48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23376" y="5226113"/>
          <a:ext cx="285750" cy="3713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0.93035</cdr:x>
      <cdr:y>0.85367</cdr:y>
    </cdr:from>
    <cdr:to>
      <cdr:x>0.98925</cdr:x>
      <cdr:y>0.98625</cdr:y>
    </cdr:to>
    <cdr:pic>
      <cdr:nvPicPr>
        <cdr:cNvPr id="35841" name="Picture 1">
          <a:extLst xmlns:a="http://schemas.openxmlformats.org/drawingml/2006/main">
            <a:ext uri="{FF2B5EF4-FFF2-40B4-BE49-F238E27FC236}">
              <a16:creationId xmlns:a16="http://schemas.microsoft.com/office/drawing/2014/main" id="{1210B21F-B777-43B4-8387-538B862A142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87247" y="4762500"/>
          <a:ext cx="532619" cy="78749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0.02705</cdr:x>
      <cdr:y>0.93857</cdr:y>
    </cdr:from>
    <cdr:to>
      <cdr:x>0.2933</cdr:x>
      <cdr:y>0.97787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262658" y="5267400"/>
          <a:ext cx="2469291" cy="232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 b="1"/>
            <a:t>Quelle: Statistisches Bundesamt,</a:t>
          </a:r>
          <a:r>
            <a:rPr lang="de-DE" sz="1200" b="1" baseline="0"/>
            <a:t> DHG</a:t>
          </a:r>
          <a:endParaRPr lang="de-DE" sz="1200" b="1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167640</xdr:colOff>
      <xdr:row>31</xdr:row>
      <xdr:rowOff>30480</xdr:rowOff>
    </xdr:from>
    <xdr:to>
      <xdr:col>18</xdr:col>
      <xdr:colOff>541020</xdr:colOff>
      <xdr:row>33</xdr:row>
      <xdr:rowOff>152400</xdr:rowOff>
    </xdr:to>
    <xdr:pic>
      <xdr:nvPicPr>
        <xdr:cNvPr id="13428" name="Picture 2">
          <a:extLst>
            <a:ext uri="{FF2B5EF4-FFF2-40B4-BE49-F238E27FC236}">
              <a16:creationId xmlns:a16="http://schemas.microsoft.com/office/drawing/2014/main" id="{00000000-0008-0000-0F00-000074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5660" y="6995160"/>
          <a:ext cx="373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156031" cy="608409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0.93791</cdr:x>
      <cdr:y>0.8672</cdr:y>
    </cdr:from>
    <cdr:to>
      <cdr:x>0.99204</cdr:x>
      <cdr:y>0.98675</cdr:y>
    </cdr:to>
    <cdr:pic>
      <cdr:nvPicPr>
        <cdr:cNvPr id="35841" name="Picture 1">
          <a:extLst xmlns:a="http://schemas.openxmlformats.org/drawingml/2006/main">
            <a:ext uri="{FF2B5EF4-FFF2-40B4-BE49-F238E27FC236}">
              <a16:creationId xmlns:a16="http://schemas.microsoft.com/office/drawing/2014/main" id="{838E22CE-8BD5-47A5-B495-2607C1D3425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524420" y="5214938"/>
          <a:ext cx="541530" cy="76289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0.02387</cdr:x>
      <cdr:y>0.9499</cdr:y>
    </cdr:from>
    <cdr:to>
      <cdr:x>0.28987</cdr:x>
      <cdr:y>0.98995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9294" y="5761636"/>
          <a:ext cx="2657799" cy="2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Quelle: Statistisches Bundesamt,</a:t>
          </a:r>
          <a:r>
            <a:rPr lang="de-DE" sz="1200" b="1" baseline="0">
              <a:latin typeface="Arial" panose="020B0604020202020204" pitchFamily="34" charset="0"/>
              <a:cs typeface="Arial" panose="020B0604020202020204" pitchFamily="34" charset="0"/>
            </a:rPr>
            <a:t> DHG</a:t>
          </a:r>
          <a:endParaRPr lang="de-DE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0.94524</cdr:x>
      <cdr:y>0.88357</cdr:y>
    </cdr:from>
    <cdr:to>
      <cdr:x>0.98895</cdr:x>
      <cdr:y>0.99125</cdr:y>
    </cdr:to>
    <cdr:pic>
      <cdr:nvPicPr>
        <cdr:cNvPr id="61441" name="Picture 1">
          <a:extLst xmlns:a="http://schemas.openxmlformats.org/drawingml/2006/main">
            <a:ext uri="{FF2B5EF4-FFF2-40B4-BE49-F238E27FC236}">
              <a16:creationId xmlns:a16="http://schemas.microsoft.com/office/drawing/2014/main" id="{DFCAC210-F818-4111-8ECA-1D8578DE8D6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145931" y="4639733"/>
          <a:ext cx="378943" cy="600386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0.57729</cdr:x>
      <cdr:y>0.94528</cdr:y>
    </cdr:from>
    <cdr:to>
      <cdr:x>0.85094</cdr:x>
      <cdr:y>0.9863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791472" y="4936469"/>
          <a:ext cx="2271261" cy="214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Quelle: Statistisches Bundesamt,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DHG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0.17603</cdr:x>
      <cdr:y>0.01896</cdr:y>
    </cdr:from>
    <cdr:to>
      <cdr:x>0.90698</cdr:x>
      <cdr:y>0.22318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72171" y="105698"/>
          <a:ext cx="6495838" cy="1126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DE" sz="28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Düngemittelabsatz in Deutschland</a:t>
          </a:r>
          <a:endParaRPr lang="de-DE" sz="2800" b="1"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de-DE" sz="28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28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I. Quartale</a:t>
          </a:r>
          <a:r>
            <a:rPr lang="de-DE" sz="2800" b="1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2010 - 2022</a:t>
          </a:r>
          <a:endParaRPr lang="de-DE" sz="28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0.01086</cdr:x>
      <cdr:y>0.15961</cdr:y>
    </cdr:from>
    <cdr:to>
      <cdr:x>0.15275</cdr:x>
      <cdr:y>0.2334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7318" y="895653"/>
          <a:ext cx="1262622" cy="41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 b="1">
              <a:latin typeface="Arial" pitchFamily="34" charset="0"/>
              <a:cs typeface="Arial" pitchFamily="34" charset="0"/>
            </a:rPr>
            <a:t>t Nährstoff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8239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0.948</cdr:x>
      <cdr:y>0.89057</cdr:y>
    </cdr:from>
    <cdr:to>
      <cdr:x>0.99414</cdr:x>
      <cdr:y>0.99125</cdr:y>
    </cdr:to>
    <cdr:pic>
      <cdr:nvPicPr>
        <cdr:cNvPr id="61441" name="Picture 1">
          <a:extLst xmlns:a="http://schemas.openxmlformats.org/drawingml/2006/main">
            <a:ext uri="{FF2B5EF4-FFF2-40B4-BE49-F238E27FC236}">
              <a16:creationId xmlns:a16="http://schemas.microsoft.com/office/drawing/2014/main" id="{2BED8DAD-F4A9-4152-8AE5-F6B518E1E99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607600" y="5341790"/>
          <a:ext cx="465087" cy="6412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0.26665</cdr:x>
      <cdr:y>0.22142</cdr:y>
    </cdr:from>
    <cdr:to>
      <cdr:x>0.34715</cdr:x>
      <cdr:y>0.27117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7087" y="1342770"/>
          <a:ext cx="817162" cy="30169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- 14,6 %</a:t>
          </a:r>
          <a:endParaRPr lang="de-DE"/>
        </a:p>
      </cdr:txBody>
    </cdr:sp>
  </cdr:relSizeAnchor>
  <cdr:relSizeAnchor xmlns:cdr="http://schemas.openxmlformats.org/drawingml/2006/chartDrawing">
    <cdr:from>
      <cdr:x>0.67318</cdr:x>
      <cdr:y>0.52859</cdr:y>
    </cdr:from>
    <cdr:to>
      <cdr:x>0.75598</cdr:x>
      <cdr:y>0.58184</cdr:y>
    </cdr:to>
    <cdr:sp macro="" textlink="">
      <cdr:nvSpPr>
        <cdr:cNvPr id="61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4188" y="3205502"/>
          <a:ext cx="840569" cy="3229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- 40 %</a:t>
          </a:r>
          <a:endParaRPr lang="de-DE"/>
        </a:p>
      </cdr:txBody>
    </cdr:sp>
  </cdr:relSizeAnchor>
  <cdr:relSizeAnchor xmlns:cdr="http://schemas.openxmlformats.org/drawingml/2006/chartDrawing">
    <cdr:from>
      <cdr:x>0.88898</cdr:x>
      <cdr:y>0.21932</cdr:y>
    </cdr:from>
    <cdr:to>
      <cdr:x>0.97327</cdr:x>
      <cdr:y>0.26557</cdr:y>
    </cdr:to>
    <cdr:sp macro="" textlink="">
      <cdr:nvSpPr>
        <cdr:cNvPr id="61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24938" y="1330019"/>
          <a:ext cx="855711" cy="28047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 + 18 %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0.71205</cdr:x>
      <cdr:y>0.59277</cdr:y>
    </cdr:from>
    <cdr:to>
      <cdr:x>0.7121</cdr:x>
      <cdr:y>0.67581</cdr:y>
    </cdr:to>
    <cdr:sp macro="" textlink="">
      <cdr:nvSpPr>
        <cdr:cNvPr id="6144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173257" y="3653071"/>
          <a:ext cx="507" cy="4900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0.49987</cdr:x>
      <cdr:y>0.59879</cdr:y>
    </cdr:from>
    <cdr:to>
      <cdr:x>0.50174</cdr:x>
      <cdr:y>0.69086</cdr:y>
    </cdr:to>
    <cdr:sp macro="" textlink="">
      <cdr:nvSpPr>
        <cdr:cNvPr id="6144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041899" y="3695848"/>
          <a:ext cx="13891" cy="5205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0.29315</cdr:x>
      <cdr:y>0.28665</cdr:y>
    </cdr:from>
    <cdr:to>
      <cdr:x>0.29476</cdr:x>
      <cdr:y>0.35582</cdr:y>
    </cdr:to>
    <cdr:sp macro="" textlink="">
      <cdr:nvSpPr>
        <cdr:cNvPr id="6144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976115" y="1738313"/>
          <a:ext cx="16323" cy="4194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0.91911</cdr:x>
      <cdr:y>0.27274</cdr:y>
    </cdr:from>
    <cdr:to>
      <cdr:x>0.92053</cdr:x>
      <cdr:y>0.351</cdr:y>
    </cdr:to>
    <cdr:sp macro="" textlink="">
      <cdr:nvSpPr>
        <cdr:cNvPr id="614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330863" y="1653978"/>
          <a:ext cx="14416" cy="4745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0.03566</cdr:x>
      <cdr:y>0.95168</cdr:y>
    </cdr:from>
    <cdr:to>
      <cdr:x>0.30541</cdr:x>
      <cdr:y>0.99073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12737" y="5360988"/>
          <a:ext cx="2417159" cy="23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/>
            <a:t>Quelle: Statistisches Bundesamt,</a:t>
          </a:r>
          <a:r>
            <a:rPr lang="de-DE" sz="1200" baseline="0"/>
            <a:t> DHG</a:t>
          </a:r>
          <a:endParaRPr lang="de-DE" sz="1200"/>
        </a:p>
      </cdr:txBody>
    </cdr:sp>
  </cdr:relSizeAnchor>
  <cdr:relSizeAnchor xmlns:cdr="http://schemas.openxmlformats.org/drawingml/2006/chartDrawing">
    <cdr:from>
      <cdr:x>0.47224</cdr:x>
      <cdr:y>0.52816</cdr:y>
    </cdr:from>
    <cdr:to>
      <cdr:x>0.54943</cdr:x>
      <cdr:y>0.58191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50" y="3202894"/>
          <a:ext cx="783598" cy="32595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00" mc:Ignorable="a14" a14:legacySpreadsheetColorIndex="13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- 38 %</a:t>
          </a:r>
          <a:endParaRPr lang="de-DE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007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0.05827</cdr:x>
      <cdr:y>0.94593</cdr:y>
    </cdr:from>
    <cdr:to>
      <cdr:x>0.31846</cdr:x>
      <cdr:y>0.9883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2768" y="5706268"/>
          <a:ext cx="2417159" cy="23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Quelle: Statistisches Bundesamt,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DHG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0.93447</cdr:x>
      <cdr:y>0.8747</cdr:y>
    </cdr:from>
    <cdr:to>
      <cdr:x>0.98529</cdr:x>
      <cdr:y>0.98779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2D2C65DC-7DDE-4D5B-951A-8CF07058B8D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06884" y="4908550"/>
          <a:ext cx="465087" cy="64120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32094" cy="565546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0.03838</cdr:x>
      <cdr:y>0.9182</cdr:y>
    </cdr:from>
    <cdr:to>
      <cdr:x>0.30088</cdr:x>
      <cdr:y>0.95725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0964" y="5193093"/>
          <a:ext cx="2400300" cy="220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Quelle: Statistisches Bundesamt,</a:t>
          </a:r>
          <a:r>
            <a:rPr lang="de-DE" sz="1200" baseline="0">
              <a:latin typeface="Arial" panose="020B0604020202020204" pitchFamily="34" charset="0"/>
              <a:cs typeface="Arial" panose="020B0604020202020204" pitchFamily="34" charset="0"/>
            </a:rPr>
            <a:t> DHG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0.93177</cdr:x>
      <cdr:y>0.86941</cdr:y>
    </cdr:from>
    <cdr:to>
      <cdr:x>0.9827</cdr:x>
      <cdr:y>0.98326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0C4A7160-51CB-418D-B996-D9C3A3F5D30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520146" y="4917134"/>
          <a:ext cx="465703" cy="64390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0.225</cdr:x>
      <cdr:y>0.03593</cdr:y>
    </cdr:from>
    <cdr:to>
      <cdr:x>0.79259</cdr:x>
      <cdr:y>0.1976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2057400" y="203199"/>
          <a:ext cx="5190067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Düngemittelabsatz in Deutschland </a:t>
          </a:r>
        </a:p>
        <a:p xmlns:a="http://schemas.openxmlformats.org/drawingml/2006/main">
          <a:pPr algn="ctr" rtl="0"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im </a:t>
          </a:r>
          <a:r>
            <a:rPr lang="de-DE" sz="2400" b="1" i="0" u="none" strike="noStrike" baseline="0">
              <a:solidFill>
                <a:srgbClr val="FF0000"/>
              </a:solidFill>
              <a:latin typeface="Arial"/>
              <a:cs typeface="Arial"/>
            </a:rPr>
            <a:t>I. Quartal</a:t>
          </a:r>
          <a:r>
            <a:rPr lang="de-D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, 2010 - 2022</a:t>
          </a:r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DHG\Statistik\a-AMTLICH\Statistisches%20%20Bundesamt\Quartale\2014%2006%2001%20-%20A%2003%20alle%20Quartale%20Kalk_Deutschl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 gesamt D"/>
      <sheetName val="Daten lfd. CaO Detail"/>
      <sheetName val="Grafik Kalk Quartale"/>
      <sheetName val="Daten Jahre Kalktypen"/>
      <sheetName val="Grafik Kalktyen-Anteile"/>
      <sheetName val="Grafik Waldkalkung 02-13"/>
      <sheetName val="Grafik Waldkalkung 02-13 (2)"/>
      <sheetName val="Grafik K-K "/>
      <sheetName val="Grafik BK"/>
      <sheetName val="Grafik Kalk Quartale (2)"/>
      <sheetName val="Grafik Kalktyen-Anteile (2)"/>
      <sheetName val="Tabelle1"/>
    </sheetNames>
    <sheetDataSet>
      <sheetData sheetId="0"/>
      <sheetData sheetId="1">
        <row r="4">
          <cell r="D4" t="str">
            <v>Gesamt</v>
          </cell>
        </row>
        <row r="5">
          <cell r="D5" t="str">
            <v>t CaO</v>
          </cell>
        </row>
        <row r="6">
          <cell r="D6">
            <v>269111</v>
          </cell>
        </row>
        <row r="7">
          <cell r="D7">
            <v>227657</v>
          </cell>
        </row>
        <row r="8">
          <cell r="D8">
            <v>709486</v>
          </cell>
        </row>
        <row r="9">
          <cell r="D9">
            <v>314595</v>
          </cell>
        </row>
        <row r="10">
          <cell r="D10">
            <v>1520849</v>
          </cell>
        </row>
        <row r="11">
          <cell r="D11">
            <v>293386</v>
          </cell>
        </row>
        <row r="12">
          <cell r="D12">
            <v>266181</v>
          </cell>
        </row>
        <row r="13">
          <cell r="D13">
            <v>643307</v>
          </cell>
        </row>
        <row r="14">
          <cell r="D14">
            <v>338184</v>
          </cell>
        </row>
        <row r="15">
          <cell r="D15">
            <v>1541058</v>
          </cell>
        </row>
        <row r="16">
          <cell r="D16">
            <v>307928</v>
          </cell>
        </row>
        <row r="17">
          <cell r="D17">
            <v>247415</v>
          </cell>
        </row>
        <row r="18">
          <cell r="D18">
            <v>587621</v>
          </cell>
        </row>
        <row r="19">
          <cell r="D19">
            <v>277065</v>
          </cell>
        </row>
        <row r="20">
          <cell r="D20">
            <v>1420029</v>
          </cell>
        </row>
        <row r="21">
          <cell r="D21">
            <v>362454</v>
          </cell>
        </row>
        <row r="22">
          <cell r="D22">
            <v>300044</v>
          </cell>
        </row>
        <row r="23">
          <cell r="D23">
            <v>621300</v>
          </cell>
        </row>
        <row r="24">
          <cell r="D24">
            <v>320719</v>
          </cell>
        </row>
        <row r="25">
          <cell r="D25">
            <v>1604517</v>
          </cell>
        </row>
        <row r="26">
          <cell r="D26">
            <v>243961</v>
          </cell>
        </row>
        <row r="27">
          <cell r="D27">
            <v>335252</v>
          </cell>
        </row>
        <row r="28">
          <cell r="D28">
            <v>828178</v>
          </cell>
        </row>
        <row r="29">
          <cell r="D29">
            <v>318251</v>
          </cell>
        </row>
        <row r="30">
          <cell r="D30">
            <v>1725642</v>
          </cell>
        </row>
        <row r="31">
          <cell r="D31">
            <v>266710</v>
          </cell>
        </row>
        <row r="32">
          <cell r="D32">
            <v>353489</v>
          </cell>
        </row>
        <row r="33">
          <cell r="D33">
            <v>842408</v>
          </cell>
        </row>
        <row r="34">
          <cell r="D34">
            <v>321569</v>
          </cell>
        </row>
        <row r="35">
          <cell r="D35">
            <v>1784176</v>
          </cell>
        </row>
        <row r="36">
          <cell r="D36">
            <v>294273</v>
          </cell>
        </row>
        <row r="37">
          <cell r="D37">
            <v>330323</v>
          </cell>
        </row>
        <row r="38">
          <cell r="D38">
            <v>804625</v>
          </cell>
        </row>
        <row r="39">
          <cell r="D39">
            <v>465145</v>
          </cell>
        </row>
        <row r="40">
          <cell r="D40">
            <v>1894366</v>
          </cell>
        </row>
        <row r="41">
          <cell r="D41">
            <v>296764</v>
          </cell>
        </row>
        <row r="42">
          <cell r="D42">
            <v>338599</v>
          </cell>
        </row>
        <row r="43">
          <cell r="D43">
            <v>996349</v>
          </cell>
        </row>
        <row r="44">
          <cell r="D44">
            <v>463294</v>
          </cell>
        </row>
        <row r="45">
          <cell r="D45">
            <v>2095006</v>
          </cell>
        </row>
        <row r="46">
          <cell r="D46">
            <v>340722</v>
          </cell>
        </row>
        <row r="47">
          <cell r="D47">
            <v>320209</v>
          </cell>
        </row>
        <row r="48">
          <cell r="D48">
            <v>967097</v>
          </cell>
        </row>
        <row r="49">
          <cell r="D49">
            <v>378902</v>
          </cell>
        </row>
        <row r="50">
          <cell r="D50">
            <v>2006930</v>
          </cell>
        </row>
        <row r="51">
          <cell r="D51">
            <v>274563</v>
          </cell>
        </row>
        <row r="52">
          <cell r="D52">
            <v>340994</v>
          </cell>
        </row>
        <row r="53">
          <cell r="D53">
            <v>1079866</v>
          </cell>
        </row>
        <row r="54">
          <cell r="D54">
            <v>495742</v>
          </cell>
        </row>
        <row r="55">
          <cell r="D55">
            <v>2191165</v>
          </cell>
        </row>
        <row r="56">
          <cell r="D56">
            <v>263983</v>
          </cell>
        </row>
        <row r="57">
          <cell r="D57">
            <v>429480</v>
          </cell>
        </row>
        <row r="58">
          <cell r="D58">
            <v>1149718</v>
          </cell>
        </row>
        <row r="59">
          <cell r="D59">
            <v>431605</v>
          </cell>
        </row>
        <row r="60">
          <cell r="D60">
            <v>2274786</v>
          </cell>
        </row>
        <row r="61">
          <cell r="D61">
            <v>237655</v>
          </cell>
        </row>
        <row r="62">
          <cell r="D62">
            <v>351778</v>
          </cell>
        </row>
        <row r="63">
          <cell r="D63">
            <v>1240070</v>
          </cell>
        </row>
        <row r="64">
          <cell r="D64">
            <v>449620</v>
          </cell>
        </row>
        <row r="65">
          <cell r="D65">
            <v>2279123</v>
          </cell>
        </row>
        <row r="66">
          <cell r="D66">
            <v>326056</v>
          </cell>
        </row>
        <row r="67">
          <cell r="D67">
            <v>376457</v>
          </cell>
        </row>
        <row r="68">
          <cell r="D68">
            <v>1009900</v>
          </cell>
        </row>
        <row r="69">
          <cell r="D69">
            <v>415794</v>
          </cell>
        </row>
        <row r="70">
          <cell r="D70">
            <v>2128207</v>
          </cell>
        </row>
        <row r="71">
          <cell r="D71">
            <v>348730</v>
          </cell>
        </row>
        <row r="72">
          <cell r="D72">
            <v>344150</v>
          </cell>
        </row>
        <row r="73">
          <cell r="D73">
            <v>996483</v>
          </cell>
        </row>
        <row r="74">
          <cell r="D74">
            <v>493031</v>
          </cell>
        </row>
        <row r="75">
          <cell r="D75">
            <v>2182394</v>
          </cell>
        </row>
        <row r="76">
          <cell r="D76">
            <v>239523</v>
          </cell>
        </row>
        <row r="77">
          <cell r="D77">
            <v>371418</v>
          </cell>
        </row>
        <row r="78">
          <cell r="D78">
            <v>986955</v>
          </cell>
        </row>
        <row r="79">
          <cell r="D79">
            <v>357618</v>
          </cell>
        </row>
        <row r="80">
          <cell r="D80">
            <v>1955514</v>
          </cell>
        </row>
        <row r="81">
          <cell r="D81">
            <v>185299</v>
          </cell>
        </row>
        <row r="82">
          <cell r="D82">
            <v>405196</v>
          </cell>
        </row>
        <row r="83">
          <cell r="D83">
            <v>1012404</v>
          </cell>
        </row>
        <row r="84">
          <cell r="D84">
            <v>319746</v>
          </cell>
        </row>
        <row r="85">
          <cell r="D85">
            <v>1922645</v>
          </cell>
        </row>
        <row r="86">
          <cell r="D86">
            <v>205418</v>
          </cell>
        </row>
        <row r="87">
          <cell r="D87">
            <v>359049</v>
          </cell>
        </row>
        <row r="88">
          <cell r="D88">
            <v>1078751</v>
          </cell>
        </row>
        <row r="89">
          <cell r="D89">
            <v>356880</v>
          </cell>
        </row>
        <row r="90">
          <cell r="D90">
            <v>2000098</v>
          </cell>
        </row>
        <row r="91">
          <cell r="D91">
            <v>253089</v>
          </cell>
        </row>
        <row r="92">
          <cell r="D92">
            <v>463471</v>
          </cell>
        </row>
        <row r="93">
          <cell r="D93">
            <v>1095866</v>
          </cell>
        </row>
        <row r="94">
          <cell r="D94">
            <v>352345</v>
          </cell>
        </row>
        <row r="95">
          <cell r="D95">
            <v>2164771</v>
          </cell>
        </row>
        <row r="96">
          <cell r="D96">
            <v>271009</v>
          </cell>
        </row>
        <row r="97">
          <cell r="D97">
            <v>495198</v>
          </cell>
        </row>
        <row r="98">
          <cell r="D98">
            <v>1293484</v>
          </cell>
        </row>
        <row r="99">
          <cell r="D99">
            <v>388197</v>
          </cell>
        </row>
        <row r="100">
          <cell r="D100">
            <v>2447888</v>
          </cell>
        </row>
        <row r="101">
          <cell r="D101">
            <v>261672</v>
          </cell>
        </row>
        <row r="102">
          <cell r="D102">
            <v>416327</v>
          </cell>
        </row>
        <row r="103">
          <cell r="D103">
            <v>1088025</v>
          </cell>
        </row>
        <row r="104">
          <cell r="D104">
            <v>334206</v>
          </cell>
        </row>
        <row r="105">
          <cell r="D105">
            <v>2100230</v>
          </cell>
        </row>
        <row r="106">
          <cell r="D106">
            <v>199677</v>
          </cell>
        </row>
        <row r="107">
          <cell r="D107">
            <v>452968</v>
          </cell>
        </row>
        <row r="108">
          <cell r="D108">
            <v>1042272</v>
          </cell>
        </row>
        <row r="109">
          <cell r="D109">
            <v>361211</v>
          </cell>
        </row>
        <row r="110">
          <cell r="D110">
            <v>2056128</v>
          </cell>
        </row>
        <row r="111">
          <cell r="D111">
            <v>422357</v>
          </cell>
        </row>
        <row r="112">
          <cell r="D112">
            <v>447724</v>
          </cell>
        </row>
        <row r="113">
          <cell r="D113">
            <v>1100277</v>
          </cell>
        </row>
        <row r="114">
          <cell r="D114">
            <v>409866</v>
          </cell>
        </row>
        <row r="115">
          <cell r="D115">
            <v>2380224</v>
          </cell>
        </row>
        <row r="116">
          <cell r="D116">
            <v>411875</v>
          </cell>
        </row>
        <row r="117">
          <cell r="D117">
            <v>459554</v>
          </cell>
        </row>
        <row r="118">
          <cell r="D118">
            <v>1277441</v>
          </cell>
        </row>
        <row r="119">
          <cell r="D119">
            <v>399198</v>
          </cell>
        </row>
        <row r="120">
          <cell r="D120">
            <v>2548068</v>
          </cell>
        </row>
        <row r="121">
          <cell r="D121">
            <v>305356</v>
          </cell>
        </row>
        <row r="122">
          <cell r="D122">
            <v>545242</v>
          </cell>
        </row>
        <row r="123">
          <cell r="D123">
            <v>1318518</v>
          </cell>
        </row>
        <row r="124">
          <cell r="D124">
            <v>416548</v>
          </cell>
        </row>
        <row r="125">
          <cell r="D125">
            <v>2585664</v>
          </cell>
        </row>
        <row r="126">
          <cell r="D126">
            <v>556202</v>
          </cell>
        </row>
        <row r="127">
          <cell r="D127">
            <v>0</v>
          </cell>
        </row>
        <row r="128">
          <cell r="D128">
            <v>0</v>
          </cell>
        </row>
        <row r="129">
          <cell r="D129">
            <v>0</v>
          </cell>
        </row>
        <row r="130">
          <cell r="D130">
            <v>556202</v>
          </cell>
        </row>
        <row r="134">
          <cell r="D134">
            <v>692880</v>
          </cell>
        </row>
        <row r="135">
          <cell r="D135">
            <v>610941</v>
          </cell>
        </row>
        <row r="136">
          <cell r="D136">
            <v>590495</v>
          </cell>
        </row>
        <row r="137">
          <cell r="D137">
            <v>564467</v>
          </cell>
        </row>
        <row r="138">
          <cell r="D138">
            <v>716560</v>
          </cell>
        </row>
        <row r="139">
          <cell r="D139">
            <v>766207</v>
          </cell>
        </row>
        <row r="140">
          <cell r="D140">
            <v>677999</v>
          </cell>
        </row>
        <row r="141">
          <cell r="D141">
            <v>652645</v>
          </cell>
        </row>
        <row r="142">
          <cell r="D142">
            <v>870081</v>
          </cell>
        </row>
        <row r="143">
          <cell r="D143">
            <v>871429</v>
          </cell>
        </row>
        <row r="144">
          <cell r="D144">
            <v>850598</v>
          </cell>
        </row>
        <row r="148">
          <cell r="D148">
            <v>1689363</v>
          </cell>
        </row>
        <row r="149">
          <cell r="D149">
            <v>1597896</v>
          </cell>
        </row>
        <row r="150">
          <cell r="D150">
            <v>1602899</v>
          </cell>
        </row>
        <row r="151">
          <cell r="D151">
            <v>1643218</v>
          </cell>
        </row>
        <row r="152">
          <cell r="D152">
            <v>1812426</v>
          </cell>
        </row>
        <row r="153">
          <cell r="D153">
            <v>2059691</v>
          </cell>
        </row>
        <row r="154">
          <cell r="D154">
            <v>1766024</v>
          </cell>
        </row>
        <row r="155">
          <cell r="D155">
            <v>1694917</v>
          </cell>
        </row>
        <row r="156">
          <cell r="D156">
            <v>1970358</v>
          </cell>
        </row>
        <row r="157">
          <cell r="D157">
            <v>2148870</v>
          </cell>
        </row>
        <row r="158">
          <cell r="D158">
            <v>2169116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13" sqref="A13"/>
      <selection pane="bottomRight" activeCell="A13" sqref="A13"/>
    </sheetView>
  </sheetViews>
  <sheetFormatPr baseColWidth="10" defaultColWidth="11.42578125" defaultRowHeight="12.75"/>
  <cols>
    <col min="1" max="1" width="27" style="1" customWidth="1"/>
    <col min="2" max="2" width="9.42578125" style="100" bestFit="1" customWidth="1"/>
    <col min="3" max="3" width="18.140625" style="100" hidden="1" customWidth="1"/>
    <col min="4" max="4" width="19.42578125" style="100" hidden="1" customWidth="1"/>
    <col min="5" max="5" width="18.5703125" style="75" hidden="1" customWidth="1"/>
    <col min="6" max="6" width="18.140625" style="75" hidden="1" customWidth="1"/>
    <col min="7" max="7" width="17.85546875" style="75" customWidth="1"/>
    <col min="8" max="8" width="19.5703125" style="75" customWidth="1"/>
    <col min="9" max="9" width="18.85546875" style="75" customWidth="1"/>
    <col min="10" max="10" width="18.42578125" style="75" customWidth="1"/>
    <col min="11" max="11" width="20.85546875" style="75" customWidth="1"/>
    <col min="12" max="18" width="21.7109375" style="75" customWidth="1"/>
    <col min="19" max="19" width="18.85546875" style="75" customWidth="1"/>
    <col min="20" max="20" width="13.140625" style="75" customWidth="1"/>
    <col min="21" max="21" width="17.42578125" style="1" customWidth="1"/>
    <col min="22" max="16384" width="11.42578125" style="1"/>
  </cols>
  <sheetData>
    <row r="1" spans="1:21" ht="36" thickBot="1">
      <c r="A1" s="683" t="s">
        <v>152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</row>
    <row r="2" spans="1:21" ht="30.75" thickBot="1">
      <c r="A2" s="678" t="s">
        <v>89</v>
      </c>
      <c r="B2" s="679"/>
      <c r="C2" s="680" t="s">
        <v>102</v>
      </c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2"/>
    </row>
    <row r="3" spans="1:21" s="82" customFormat="1" ht="80.25" thickTop="1" thickBot="1">
      <c r="C3" s="296" t="s">
        <v>96</v>
      </c>
      <c r="D3" s="297" t="s">
        <v>97</v>
      </c>
      <c r="E3" s="298" t="s">
        <v>98</v>
      </c>
      <c r="F3" s="299" t="s">
        <v>99</v>
      </c>
      <c r="G3" s="299" t="s">
        <v>100</v>
      </c>
      <c r="H3" s="299" t="s">
        <v>101</v>
      </c>
      <c r="I3" s="299" t="s">
        <v>103</v>
      </c>
      <c r="J3" s="299" t="s">
        <v>155</v>
      </c>
      <c r="K3" s="299" t="s">
        <v>157</v>
      </c>
      <c r="L3" s="299" t="s">
        <v>172</v>
      </c>
      <c r="M3" s="503" t="s">
        <v>173</v>
      </c>
      <c r="N3" s="503" t="s">
        <v>174</v>
      </c>
      <c r="O3" s="503" t="s">
        <v>177</v>
      </c>
      <c r="P3" s="503" t="s">
        <v>180</v>
      </c>
      <c r="Q3" s="503" t="s">
        <v>182</v>
      </c>
      <c r="R3" s="503" t="s">
        <v>183</v>
      </c>
      <c r="S3" s="496" t="s">
        <v>187</v>
      </c>
      <c r="T3" s="360" t="s">
        <v>80</v>
      </c>
      <c r="U3" s="374" t="s">
        <v>93</v>
      </c>
    </row>
    <row r="4" spans="1:21" s="47" customFormat="1" ht="27.75" customHeight="1" thickTop="1">
      <c r="A4" s="459" t="s">
        <v>168</v>
      </c>
      <c r="B4" s="460" t="s">
        <v>81</v>
      </c>
      <c r="C4" s="461">
        <v>385318</v>
      </c>
      <c r="D4" s="462">
        <v>412589</v>
      </c>
      <c r="E4" s="463">
        <v>465698</v>
      </c>
      <c r="F4" s="463">
        <v>402146</v>
      </c>
      <c r="G4" s="463">
        <v>414286</v>
      </c>
      <c r="H4" s="463">
        <v>464962</v>
      </c>
      <c r="I4" s="463">
        <v>472421</v>
      </c>
      <c r="J4" s="463">
        <v>421672</v>
      </c>
      <c r="K4" s="463">
        <v>520410</v>
      </c>
      <c r="L4" s="463">
        <v>575240</v>
      </c>
      <c r="M4" s="463">
        <v>549696</v>
      </c>
      <c r="N4" s="463">
        <v>509173</v>
      </c>
      <c r="O4" s="463">
        <v>344755</v>
      </c>
      <c r="P4" s="463">
        <v>341231</v>
      </c>
      <c r="Q4" s="463">
        <v>420590</v>
      </c>
      <c r="R4" s="463">
        <f>'N I'!B30</f>
        <v>371684</v>
      </c>
      <c r="S4" s="463">
        <f>'N I'!H30</f>
        <v>317300</v>
      </c>
      <c r="T4" s="464">
        <f>S4/R4*100</f>
        <v>85.368216011450585</v>
      </c>
      <c r="U4" s="465">
        <f>T4-100</f>
        <v>-14.631783988549415</v>
      </c>
    </row>
    <row r="5" spans="1:21" s="2" customFormat="1" ht="26.25">
      <c r="A5" s="375" t="s">
        <v>169</v>
      </c>
      <c r="B5" s="294" t="s">
        <v>94</v>
      </c>
      <c r="C5" s="300">
        <v>66165</v>
      </c>
      <c r="D5" s="434">
        <v>87955</v>
      </c>
      <c r="E5" s="293">
        <v>92790</v>
      </c>
      <c r="F5" s="293">
        <v>70230</v>
      </c>
      <c r="G5" s="293">
        <v>82768</v>
      </c>
      <c r="H5" s="293">
        <v>88653</v>
      </c>
      <c r="I5" s="293">
        <v>101929</v>
      </c>
      <c r="J5" s="293">
        <v>119591</v>
      </c>
      <c r="K5" s="293">
        <v>102457</v>
      </c>
      <c r="L5" s="293">
        <v>160111</v>
      </c>
      <c r="M5" s="293">
        <v>130954</v>
      </c>
      <c r="N5" s="293">
        <v>112665</v>
      </c>
      <c r="O5" s="293">
        <v>80385</v>
      </c>
      <c r="P5" s="293">
        <v>80649</v>
      </c>
      <c r="Q5" s="293">
        <v>106773</v>
      </c>
      <c r="R5" s="293">
        <f>'P2O5 I'!B29</f>
        <v>81293</v>
      </c>
      <c r="S5" s="293">
        <f>'P2O5 I'!H29</f>
        <v>50657</v>
      </c>
      <c r="T5" s="361">
        <f>S5/R5*100</f>
        <v>62.314098384854788</v>
      </c>
      <c r="U5" s="376">
        <f>T5-100</f>
        <v>-37.685901615145212</v>
      </c>
    </row>
    <row r="6" spans="1:21" s="2" customFormat="1" ht="27" thickBot="1">
      <c r="A6" s="452" t="s">
        <v>171</v>
      </c>
      <c r="B6" s="453" t="s">
        <v>95</v>
      </c>
      <c r="C6" s="454">
        <v>92939</v>
      </c>
      <c r="D6" s="455">
        <v>110032</v>
      </c>
      <c r="E6" s="456">
        <v>122952</v>
      </c>
      <c r="F6" s="456">
        <v>126183</v>
      </c>
      <c r="G6" s="456">
        <v>145375</v>
      </c>
      <c r="H6" s="456">
        <v>129744</v>
      </c>
      <c r="I6" s="456">
        <v>92384</v>
      </c>
      <c r="J6" s="456">
        <v>88257</v>
      </c>
      <c r="K6" s="456">
        <v>147238</v>
      </c>
      <c r="L6" s="456">
        <v>142215</v>
      </c>
      <c r="M6" s="456">
        <v>103543</v>
      </c>
      <c r="N6" s="456">
        <v>136494</v>
      </c>
      <c r="O6" s="456">
        <v>94154</v>
      </c>
      <c r="P6" s="456">
        <v>123759</v>
      </c>
      <c r="Q6" s="456">
        <v>116071</v>
      </c>
      <c r="R6" s="456">
        <f>'K2O I'!B29</f>
        <v>116430</v>
      </c>
      <c r="S6" s="456">
        <f>'K2O I'!H29</f>
        <v>69644</v>
      </c>
      <c r="T6" s="457">
        <f>S6/R6*100</f>
        <v>59.81619857425062</v>
      </c>
      <c r="U6" s="458">
        <f>T6-100</f>
        <v>-40.18380142574938</v>
      </c>
    </row>
    <row r="7" spans="1:21" s="2" customFormat="1" ht="24" thickBot="1">
      <c r="A7" s="377" t="s">
        <v>170</v>
      </c>
      <c r="B7" s="295" t="s">
        <v>86</v>
      </c>
      <c r="C7" s="301">
        <v>205419</v>
      </c>
      <c r="D7" s="302">
        <v>253089</v>
      </c>
      <c r="E7" s="433">
        <v>271009</v>
      </c>
      <c r="F7" s="433">
        <v>261672</v>
      </c>
      <c r="G7" s="303">
        <v>199677</v>
      </c>
      <c r="H7" s="303">
        <v>423022</v>
      </c>
      <c r="I7" s="303">
        <v>411875</v>
      </c>
      <c r="J7" s="303">
        <v>305356</v>
      </c>
      <c r="K7" s="591">
        <v>556202</v>
      </c>
      <c r="L7" s="505">
        <v>435804</v>
      </c>
      <c r="M7" s="498">
        <v>327397</v>
      </c>
      <c r="N7" s="498">
        <v>476842</v>
      </c>
      <c r="O7" s="498">
        <v>444805</v>
      </c>
      <c r="P7" s="498">
        <v>438539</v>
      </c>
      <c r="Q7" s="498">
        <v>407004</v>
      </c>
      <c r="R7" s="506">
        <f>'CaO I'!B29</f>
        <v>431412</v>
      </c>
      <c r="S7" s="577">
        <f>'CaO I'!H29</f>
        <v>507896</v>
      </c>
      <c r="T7" s="362">
        <f>S7/R7*100</f>
        <v>117.72876044245409</v>
      </c>
      <c r="U7" s="378">
        <f>T7-100</f>
        <v>17.728760442454089</v>
      </c>
    </row>
    <row r="8" spans="1:21" s="495" customFormat="1" ht="27.75" thickTop="1" thickBot="1">
      <c r="A8" s="489" t="s">
        <v>78</v>
      </c>
      <c r="B8" s="490"/>
      <c r="C8" s="491">
        <v>894624</v>
      </c>
      <c r="D8" s="492">
        <v>1037766</v>
      </c>
      <c r="E8" s="492">
        <v>757616</v>
      </c>
      <c r="F8" s="492">
        <f>SUM(F4:F7)</f>
        <v>860231</v>
      </c>
      <c r="G8" s="492">
        <f>SUM(G4:G7)</f>
        <v>842106</v>
      </c>
      <c r="H8" s="492">
        <v>1106381</v>
      </c>
      <c r="I8" s="492">
        <v>1078609</v>
      </c>
      <c r="J8" s="492">
        <v>934876</v>
      </c>
      <c r="K8" s="504">
        <v>1326307</v>
      </c>
      <c r="L8" s="504">
        <v>1165529</v>
      </c>
      <c r="M8" s="504">
        <v>1111590</v>
      </c>
      <c r="N8" s="504">
        <v>1111590</v>
      </c>
      <c r="O8" s="504">
        <v>964099</v>
      </c>
      <c r="P8" s="504">
        <v>984178</v>
      </c>
      <c r="Q8" s="504">
        <v>1050438</v>
      </c>
      <c r="R8" s="504">
        <f>SUM(R4:R7)</f>
        <v>1000819</v>
      </c>
      <c r="S8" s="497">
        <f>SUM(S4:S7)</f>
        <v>945497</v>
      </c>
      <c r="T8" s="493">
        <f>S8/R8*100</f>
        <v>94.472327164052643</v>
      </c>
      <c r="U8" s="494">
        <f>T8-100</f>
        <v>-5.5276728359473566</v>
      </c>
    </row>
    <row r="9" spans="1:21" s="2" customFormat="1" thickTop="1">
      <c r="A9" s="379"/>
      <c r="B9" s="304"/>
      <c r="C9" s="304"/>
      <c r="D9" s="304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74"/>
      <c r="U9" s="380"/>
    </row>
    <row r="10" spans="1:21" s="2" customFormat="1" ht="12">
      <c r="A10" s="381"/>
      <c r="B10" s="99"/>
      <c r="C10" s="99"/>
      <c r="D10" s="99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380"/>
    </row>
    <row r="11" spans="1:21" s="2" customFormat="1" ht="12">
      <c r="A11" s="381"/>
      <c r="B11" s="99"/>
      <c r="C11" s="99"/>
      <c r="D11" s="99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380"/>
    </row>
    <row r="12" spans="1:21" ht="36" customHeight="1" thickBot="1">
      <c r="A12" s="533" t="s">
        <v>194</v>
      </c>
      <c r="B12" s="382"/>
      <c r="C12" s="382"/>
      <c r="D12" s="382"/>
      <c r="E12" s="383"/>
      <c r="F12" s="383"/>
      <c r="G12" s="383"/>
      <c r="H12" s="383"/>
      <c r="I12" s="383"/>
      <c r="J12" s="383"/>
      <c r="K12" s="383"/>
      <c r="L12" s="383"/>
      <c r="M12" s="579"/>
      <c r="N12" s="579"/>
      <c r="O12" s="579"/>
      <c r="P12" s="579"/>
      <c r="Q12" s="579"/>
      <c r="R12" s="579"/>
      <c r="S12" s="578"/>
      <c r="T12" s="383"/>
      <c r="U12" s="384"/>
    </row>
    <row r="13" spans="1:21" ht="20.25" customHeight="1">
      <c r="B13" s="371"/>
      <c r="C13" s="371"/>
      <c r="D13" s="371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3"/>
    </row>
    <row r="14" spans="1:21">
      <c r="B14" s="371"/>
      <c r="C14" s="372"/>
      <c r="D14" s="372"/>
      <c r="E14" s="372"/>
      <c r="F14" s="372"/>
      <c r="G14" s="37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>
      <c r="C15" s="75"/>
      <c r="D15" s="7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1">
      <c r="C16" s="75"/>
      <c r="D16" s="7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151</v>
      </c>
      <c r="T16" s="1"/>
    </row>
    <row r="17" spans="3:20">
      <c r="C17" s="75"/>
      <c r="D17" s="7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3:20">
      <c r="C18" s="75"/>
      <c r="D18" s="7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3:20">
      <c r="R19" s="75" t="s">
        <v>151</v>
      </c>
    </row>
    <row r="21" spans="3:20">
      <c r="D21" s="359"/>
    </row>
    <row r="22" spans="3:20">
      <c r="S22" s="75" t="s">
        <v>151</v>
      </c>
    </row>
    <row r="23" spans="3:20">
      <c r="C23" s="390"/>
    </row>
    <row r="24" spans="3:20">
      <c r="L24" s="75" t="s">
        <v>151</v>
      </c>
    </row>
  </sheetData>
  <mergeCells count="3">
    <mergeCell ref="A2:B2"/>
    <mergeCell ref="C2:U2"/>
    <mergeCell ref="A1:U1"/>
  </mergeCells>
  <phoneticPr fontId="0" type="noConversion"/>
  <printOptions horizontalCentered="1"/>
  <pageMargins left="0.19685039370078741" right="0.19685039370078741" top="1.6141732283464567" bottom="0.39370078740157483" header="0.94488188976377963" footer="0.31496062992125984"/>
  <pageSetup paperSize="9" scale="66" orientation="landscape" horizontalDpi="4294967292" verticalDpi="300" r:id="rId1"/>
  <headerFooter alignWithMargins="0">
    <oddFooter>&amp;L&amp;F/&amp;A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90" zoomScaleNormal="90" workbookViewId="0">
      <selection activeCell="O23" sqref="O23"/>
    </sheetView>
  </sheetViews>
  <sheetFormatPr baseColWidth="10" defaultRowHeight="12.75"/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47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13" sqref="A13"/>
      <selection pane="bottomRight" activeCell="D3" sqref="D1:F1048576"/>
    </sheetView>
  </sheetViews>
  <sheetFormatPr baseColWidth="10" defaultColWidth="11.42578125" defaultRowHeight="12.75"/>
  <cols>
    <col min="1" max="1" width="19.5703125" style="312" customWidth="1"/>
    <col min="2" max="2" width="16.140625" style="312" customWidth="1"/>
    <col min="3" max="3" width="11.7109375" style="314" customWidth="1"/>
    <col min="4" max="5" width="17.85546875" style="314" customWidth="1"/>
    <col min="6" max="6" width="20.42578125" style="314" customWidth="1"/>
    <col min="7" max="7" width="19.140625" style="315" customWidth="1"/>
    <col min="8" max="15" width="18.140625" style="315" customWidth="1"/>
    <col min="16" max="16" width="21.85546875" style="315" customWidth="1"/>
    <col min="17" max="17" width="22.42578125" style="312" customWidth="1"/>
    <col min="18" max="19" width="11.42578125" style="312"/>
    <col min="20" max="20" width="15" style="312" customWidth="1"/>
    <col min="21" max="21" width="17" style="312" bestFit="1" customWidth="1"/>
    <col min="22" max="16384" width="11.42578125" style="312"/>
  </cols>
  <sheetData>
    <row r="1" spans="1:46" ht="26.25">
      <c r="A1" s="685" t="s">
        <v>179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</row>
    <row r="2" spans="1:46" ht="18">
      <c r="A2" s="686" t="s">
        <v>131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S2" s="367"/>
    </row>
    <row r="3" spans="1:46" s="313" customFormat="1" ht="42" thickBot="1">
      <c r="A3" s="363" t="s">
        <v>89</v>
      </c>
      <c r="B3" s="364" t="s">
        <v>132</v>
      </c>
      <c r="C3" s="365" t="s">
        <v>133</v>
      </c>
      <c r="D3" s="467">
        <v>2007</v>
      </c>
      <c r="E3" s="467">
        <v>2008</v>
      </c>
      <c r="F3" s="467">
        <v>2009</v>
      </c>
      <c r="G3" s="467">
        <v>2010</v>
      </c>
      <c r="H3" s="468">
        <v>2011</v>
      </c>
      <c r="I3" s="468">
        <v>2012</v>
      </c>
      <c r="J3" s="468">
        <v>2013</v>
      </c>
      <c r="K3" s="468">
        <v>2014</v>
      </c>
      <c r="L3" s="468">
        <v>2015</v>
      </c>
      <c r="M3" s="468">
        <v>2016</v>
      </c>
      <c r="N3" s="468">
        <v>2017</v>
      </c>
      <c r="O3" s="468">
        <v>2018</v>
      </c>
      <c r="P3" s="469">
        <v>2019</v>
      </c>
      <c r="Q3" s="366" t="s">
        <v>134</v>
      </c>
    </row>
    <row r="4" spans="1:46" ht="20.25">
      <c r="D4" s="470" t="s">
        <v>135</v>
      </c>
      <c r="E4" s="470" t="s">
        <v>135</v>
      </c>
      <c r="F4" s="470" t="s">
        <v>135</v>
      </c>
      <c r="G4" s="470" t="s">
        <v>135</v>
      </c>
      <c r="H4" s="470" t="s">
        <v>135</v>
      </c>
      <c r="I4" s="470" t="s">
        <v>135</v>
      </c>
      <c r="J4" s="470" t="s">
        <v>135</v>
      </c>
      <c r="K4" s="470"/>
      <c r="L4" s="470" t="s">
        <v>135</v>
      </c>
      <c r="M4" s="470"/>
      <c r="N4" s="470"/>
      <c r="O4" s="470" t="s">
        <v>135</v>
      </c>
      <c r="P4" s="470" t="s">
        <v>135</v>
      </c>
      <c r="Q4" s="315"/>
    </row>
    <row r="5" spans="1:46" s="313" customFormat="1" ht="20.25">
      <c r="A5" s="316" t="s">
        <v>82</v>
      </c>
      <c r="B5" s="317" t="s">
        <v>136</v>
      </c>
      <c r="C5" s="318" t="s">
        <v>81</v>
      </c>
      <c r="D5" s="534">
        <v>412589</v>
      </c>
      <c r="E5" s="534">
        <v>465698</v>
      </c>
      <c r="F5" s="534">
        <v>402146</v>
      </c>
      <c r="G5" s="535">
        <v>414286</v>
      </c>
      <c r="H5" s="536">
        <v>464962</v>
      </c>
      <c r="I5" s="536">
        <v>472421</v>
      </c>
      <c r="J5" s="536">
        <v>421672</v>
      </c>
      <c r="K5" s="536">
        <v>520410</v>
      </c>
      <c r="L5" s="536">
        <v>575240</v>
      </c>
      <c r="M5" s="536">
        <v>549696</v>
      </c>
      <c r="N5" s="536">
        <v>509173</v>
      </c>
      <c r="O5" s="536">
        <v>344755</v>
      </c>
      <c r="P5" s="520">
        <f>'NPKCa I Quart-Länder'!C21</f>
        <v>317300</v>
      </c>
      <c r="Q5" s="319">
        <f>P5/O5*100</f>
        <v>92.036373656654717</v>
      </c>
    </row>
    <row r="6" spans="1:46" s="313" customFormat="1" ht="20.25">
      <c r="A6" s="316" t="s">
        <v>82</v>
      </c>
      <c r="B6" s="317" t="s">
        <v>137</v>
      </c>
      <c r="C6" s="318" t="s">
        <v>81</v>
      </c>
      <c r="D6" s="534">
        <v>318844</v>
      </c>
      <c r="E6" s="534">
        <v>404546</v>
      </c>
      <c r="F6" s="534">
        <v>362553</v>
      </c>
      <c r="G6" s="535">
        <v>354730</v>
      </c>
      <c r="H6" s="536">
        <v>397955</v>
      </c>
      <c r="I6" s="536">
        <v>404168</v>
      </c>
      <c r="J6" s="536">
        <v>454781</v>
      </c>
      <c r="K6" s="536">
        <v>371496</v>
      </c>
      <c r="L6" s="536">
        <v>418744</v>
      </c>
      <c r="M6" s="536">
        <v>436111</v>
      </c>
      <c r="N6" s="536">
        <v>341232</v>
      </c>
      <c r="O6" s="536">
        <v>390959</v>
      </c>
      <c r="P6" s="520">
        <v>0</v>
      </c>
      <c r="Q6" s="319">
        <f t="shared" ref="Q6:Q37" si="0">P6/O6*100</f>
        <v>0</v>
      </c>
    </row>
    <row r="7" spans="1:46" s="320" customFormat="1" ht="20.25">
      <c r="A7" s="316" t="s">
        <v>82</v>
      </c>
      <c r="B7" s="317" t="s">
        <v>138</v>
      </c>
      <c r="C7" s="318" t="s">
        <v>81</v>
      </c>
      <c r="D7" s="534">
        <v>457847</v>
      </c>
      <c r="E7" s="534">
        <v>472488</v>
      </c>
      <c r="F7" s="534">
        <v>445342</v>
      </c>
      <c r="G7" s="535">
        <v>516007</v>
      </c>
      <c r="H7" s="536">
        <v>454528</v>
      </c>
      <c r="I7" s="536">
        <v>420158</v>
      </c>
      <c r="J7" s="536">
        <v>352710</v>
      </c>
      <c r="K7" s="536">
        <v>403303</v>
      </c>
      <c r="L7" s="536">
        <v>382261</v>
      </c>
      <c r="M7" s="536">
        <v>381490</v>
      </c>
      <c r="N7" s="536">
        <v>384013</v>
      </c>
      <c r="O7" s="536">
        <v>316174</v>
      </c>
      <c r="P7" s="521">
        <v>0</v>
      </c>
      <c r="Q7" s="319">
        <f t="shared" si="0"/>
        <v>0</v>
      </c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</row>
    <row r="8" spans="1:46" s="323" customFormat="1" ht="21" thickBot="1">
      <c r="A8" s="321" t="s">
        <v>82</v>
      </c>
      <c r="B8" s="317" t="s">
        <v>139</v>
      </c>
      <c r="C8" s="322" t="s">
        <v>81</v>
      </c>
      <c r="D8" s="534">
        <v>479095</v>
      </c>
      <c r="E8" s="534">
        <v>313576</v>
      </c>
      <c r="F8" s="537">
        <v>354281</v>
      </c>
      <c r="G8" s="536">
        <v>409277</v>
      </c>
      <c r="H8" s="537">
        <v>309543</v>
      </c>
      <c r="I8" s="537">
        <v>350121</v>
      </c>
      <c r="J8" s="537">
        <v>405525</v>
      </c>
      <c r="K8" s="537">
        <v>388608</v>
      </c>
      <c r="L8" s="537">
        <v>342548</v>
      </c>
      <c r="M8" s="536">
        <v>426948</v>
      </c>
      <c r="N8" s="536">
        <v>376926</v>
      </c>
      <c r="O8" s="536">
        <v>279807</v>
      </c>
      <c r="P8" s="471">
        <v>0</v>
      </c>
      <c r="Q8" s="499">
        <f t="shared" si="0"/>
        <v>0</v>
      </c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</row>
    <row r="9" spans="1:46" ht="21" thickBot="1">
      <c r="A9" s="324" t="s">
        <v>82</v>
      </c>
      <c r="B9" s="325" t="s">
        <v>140</v>
      </c>
      <c r="C9" s="326" t="s">
        <v>81</v>
      </c>
      <c r="D9" s="538">
        <f t="shared" ref="D9:M9" si="1">D8+D7+D6+D5</f>
        <v>1668375</v>
      </c>
      <c r="E9" s="538">
        <f t="shared" si="1"/>
        <v>1656308</v>
      </c>
      <c r="F9" s="539">
        <f t="shared" si="1"/>
        <v>1564322</v>
      </c>
      <c r="G9" s="540">
        <f t="shared" si="1"/>
        <v>1694300</v>
      </c>
      <c r="H9" s="539">
        <f t="shared" si="1"/>
        <v>1626988</v>
      </c>
      <c r="I9" s="539">
        <f t="shared" si="1"/>
        <v>1646868</v>
      </c>
      <c r="J9" s="539">
        <f t="shared" si="1"/>
        <v>1634688</v>
      </c>
      <c r="K9" s="539">
        <f t="shared" si="1"/>
        <v>1683817</v>
      </c>
      <c r="L9" s="539">
        <f t="shared" si="1"/>
        <v>1718793</v>
      </c>
      <c r="M9" s="539">
        <f t="shared" si="1"/>
        <v>1794245</v>
      </c>
      <c r="N9" s="539">
        <v>1611344</v>
      </c>
      <c r="O9" s="539">
        <v>1331695</v>
      </c>
      <c r="P9" s="522">
        <f>P8+P7+P6+P5</f>
        <v>317300</v>
      </c>
      <c r="Q9" s="507">
        <f t="shared" si="0"/>
        <v>23.826777152426043</v>
      </c>
    </row>
    <row r="10" spans="1:46">
      <c r="D10" s="541"/>
      <c r="E10" s="541"/>
      <c r="F10" s="541"/>
      <c r="G10" s="542"/>
      <c r="H10" s="542"/>
      <c r="I10" s="542"/>
      <c r="J10" s="542"/>
      <c r="K10" s="542"/>
      <c r="L10" s="542"/>
      <c r="M10" s="542"/>
      <c r="N10" s="542"/>
      <c r="O10" s="542"/>
      <c r="P10" s="523"/>
      <c r="Q10" s="315" t="s">
        <v>151</v>
      </c>
      <c r="T10" s="312" t="s">
        <v>151</v>
      </c>
    </row>
    <row r="11" spans="1:46" s="313" customFormat="1" ht="23.25">
      <c r="A11" s="327" t="s">
        <v>83</v>
      </c>
      <c r="B11" s="328" t="s">
        <v>136</v>
      </c>
      <c r="C11" s="329" t="s">
        <v>141</v>
      </c>
      <c r="D11" s="543">
        <v>87955</v>
      </c>
      <c r="E11" s="543">
        <v>92790</v>
      </c>
      <c r="F11" s="543">
        <v>70230</v>
      </c>
      <c r="G11" s="544">
        <v>82768</v>
      </c>
      <c r="H11" s="545">
        <v>88653</v>
      </c>
      <c r="I11" s="545">
        <v>101929</v>
      </c>
      <c r="J11" s="545">
        <v>119591</v>
      </c>
      <c r="K11" s="545">
        <v>102457</v>
      </c>
      <c r="L11" s="545">
        <v>160111</v>
      </c>
      <c r="M11" s="545">
        <v>130954</v>
      </c>
      <c r="N11" s="545">
        <v>112665</v>
      </c>
      <c r="O11" s="545">
        <v>80385</v>
      </c>
      <c r="P11" s="524">
        <f>'NPKCa I Quart-Länder'!F21</f>
        <v>50657</v>
      </c>
      <c r="Q11" s="508">
        <f t="shared" si="0"/>
        <v>63.017975990545509</v>
      </c>
    </row>
    <row r="12" spans="1:46" s="313" customFormat="1" ht="23.25">
      <c r="A12" s="327" t="s">
        <v>83</v>
      </c>
      <c r="B12" s="328" t="s">
        <v>137</v>
      </c>
      <c r="C12" s="329" t="s">
        <v>141</v>
      </c>
      <c r="D12" s="543">
        <v>55247</v>
      </c>
      <c r="E12" s="543">
        <v>50326</v>
      </c>
      <c r="F12" s="543">
        <v>34854</v>
      </c>
      <c r="G12" s="544">
        <v>46382</v>
      </c>
      <c r="H12" s="545">
        <v>58044</v>
      </c>
      <c r="I12" s="545">
        <v>66141</v>
      </c>
      <c r="J12" s="545">
        <v>67495</v>
      </c>
      <c r="K12" s="545">
        <v>49186</v>
      </c>
      <c r="L12" s="545">
        <v>46116</v>
      </c>
      <c r="M12" s="546">
        <v>64082</v>
      </c>
      <c r="N12" s="546">
        <v>40091</v>
      </c>
      <c r="O12" s="546">
        <v>32609</v>
      </c>
      <c r="P12" s="524">
        <v>0</v>
      </c>
      <c r="Q12" s="508">
        <f t="shared" si="0"/>
        <v>0</v>
      </c>
    </row>
    <row r="13" spans="1:46" s="323" customFormat="1" ht="23.25">
      <c r="A13" s="327" t="s">
        <v>83</v>
      </c>
      <c r="B13" s="328" t="s">
        <v>138</v>
      </c>
      <c r="C13" s="329" t="s">
        <v>141</v>
      </c>
      <c r="D13" s="543">
        <v>72728</v>
      </c>
      <c r="E13" s="543">
        <v>51736</v>
      </c>
      <c r="F13" s="543">
        <v>49551</v>
      </c>
      <c r="G13" s="544">
        <v>72181</v>
      </c>
      <c r="H13" s="545">
        <v>44319</v>
      </c>
      <c r="I13" s="545">
        <v>48150</v>
      </c>
      <c r="J13" s="545">
        <v>39950</v>
      </c>
      <c r="K13" s="545">
        <v>42470</v>
      </c>
      <c r="L13" s="545">
        <v>43433</v>
      </c>
      <c r="M13" s="545">
        <v>43763</v>
      </c>
      <c r="N13" s="545">
        <v>41022</v>
      </c>
      <c r="O13" s="545">
        <v>32205</v>
      </c>
      <c r="P13" s="524">
        <v>0</v>
      </c>
      <c r="Q13" s="508">
        <f t="shared" si="0"/>
        <v>0</v>
      </c>
    </row>
    <row r="14" spans="1:46" s="323" customFormat="1" ht="24" thickBot="1">
      <c r="A14" s="330" t="s">
        <v>83</v>
      </c>
      <c r="B14" s="328" t="s">
        <v>139</v>
      </c>
      <c r="C14" s="329" t="s">
        <v>141</v>
      </c>
      <c r="D14" s="543">
        <v>100858</v>
      </c>
      <c r="E14" s="543">
        <v>17745</v>
      </c>
      <c r="F14" s="547">
        <v>56272</v>
      </c>
      <c r="G14" s="545">
        <v>67382</v>
      </c>
      <c r="H14" s="547">
        <v>38049</v>
      </c>
      <c r="I14" s="547">
        <v>48727</v>
      </c>
      <c r="J14" s="547">
        <v>93440</v>
      </c>
      <c r="K14" s="547">
        <v>43499</v>
      </c>
      <c r="L14" s="547">
        <v>49293</v>
      </c>
      <c r="M14" s="547">
        <v>34560</v>
      </c>
      <c r="N14" s="547">
        <v>54511</v>
      </c>
      <c r="O14" s="548">
        <v>33895</v>
      </c>
      <c r="P14" s="472">
        <v>0</v>
      </c>
      <c r="Q14" s="509">
        <f t="shared" si="0"/>
        <v>0</v>
      </c>
    </row>
    <row r="15" spans="1:46" ht="24" thickBot="1">
      <c r="A15" s="331" t="s">
        <v>83</v>
      </c>
      <c r="B15" s="332" t="s">
        <v>140</v>
      </c>
      <c r="C15" s="333" t="s">
        <v>141</v>
      </c>
      <c r="D15" s="549">
        <f t="shared" ref="D15:M15" si="2">D14+D13+D12+D11</f>
        <v>316788</v>
      </c>
      <c r="E15" s="549">
        <f t="shared" si="2"/>
        <v>212597</v>
      </c>
      <c r="F15" s="550">
        <f t="shared" si="2"/>
        <v>210907</v>
      </c>
      <c r="G15" s="551">
        <f t="shared" si="2"/>
        <v>268713</v>
      </c>
      <c r="H15" s="550">
        <f t="shared" si="2"/>
        <v>229065</v>
      </c>
      <c r="I15" s="550">
        <f t="shared" si="2"/>
        <v>264947</v>
      </c>
      <c r="J15" s="550">
        <f t="shared" si="2"/>
        <v>320476</v>
      </c>
      <c r="K15" s="550">
        <f t="shared" si="2"/>
        <v>237612</v>
      </c>
      <c r="L15" s="550">
        <f t="shared" si="2"/>
        <v>298953</v>
      </c>
      <c r="M15" s="550">
        <f t="shared" si="2"/>
        <v>273359</v>
      </c>
      <c r="N15" s="550">
        <v>248289</v>
      </c>
      <c r="O15" s="550">
        <v>179094</v>
      </c>
      <c r="P15" s="525">
        <f>P14+P13+P12+P11</f>
        <v>50657</v>
      </c>
      <c r="Q15" s="510">
        <f t="shared" si="0"/>
        <v>28.285146347728009</v>
      </c>
    </row>
    <row r="16" spans="1:46" ht="15">
      <c r="D16" s="541"/>
      <c r="E16" s="541"/>
      <c r="F16" s="541"/>
      <c r="G16" s="542"/>
      <c r="H16" s="542"/>
      <c r="I16" s="542"/>
      <c r="J16" s="542"/>
      <c r="K16" s="542"/>
      <c r="L16" s="542"/>
      <c r="M16" s="542"/>
      <c r="N16" s="542"/>
      <c r="O16" s="542"/>
      <c r="P16" s="523"/>
      <c r="Q16" s="315" t="s">
        <v>151</v>
      </c>
      <c r="R16" s="576"/>
    </row>
    <row r="17" spans="1:24" s="313" customFormat="1" ht="23.25">
      <c r="A17" s="334" t="s">
        <v>84</v>
      </c>
      <c r="B17" s="335" t="s">
        <v>136</v>
      </c>
      <c r="C17" s="336" t="s">
        <v>142</v>
      </c>
      <c r="D17" s="552">
        <v>110032</v>
      </c>
      <c r="E17" s="552">
        <v>122952</v>
      </c>
      <c r="F17" s="552">
        <v>126183</v>
      </c>
      <c r="G17" s="553">
        <v>145375</v>
      </c>
      <c r="H17" s="554">
        <v>129744</v>
      </c>
      <c r="I17" s="554">
        <v>92384</v>
      </c>
      <c r="J17" s="554">
        <v>88257</v>
      </c>
      <c r="K17" s="554">
        <v>147238</v>
      </c>
      <c r="L17" s="554">
        <v>142215</v>
      </c>
      <c r="M17" s="555">
        <v>103543</v>
      </c>
      <c r="N17" s="555">
        <v>136494</v>
      </c>
      <c r="O17" s="555">
        <v>94134</v>
      </c>
      <c r="P17" s="526">
        <f>'NPKCa I Quart-Länder'!I21</f>
        <v>69644</v>
      </c>
      <c r="Q17" s="511">
        <f t="shared" si="0"/>
        <v>73.983895298191939</v>
      </c>
      <c r="R17" s="575"/>
    </row>
    <row r="18" spans="1:24" s="313" customFormat="1" ht="23.25">
      <c r="A18" s="334" t="s">
        <v>84</v>
      </c>
      <c r="B18" s="335" t="s">
        <v>137</v>
      </c>
      <c r="C18" s="336" t="s">
        <v>142</v>
      </c>
      <c r="D18" s="552">
        <v>134036</v>
      </c>
      <c r="E18" s="552">
        <v>143994</v>
      </c>
      <c r="F18" s="552">
        <v>30676</v>
      </c>
      <c r="G18" s="553">
        <v>111863</v>
      </c>
      <c r="H18" s="554">
        <v>105438</v>
      </c>
      <c r="I18" s="554">
        <v>110369</v>
      </c>
      <c r="J18" s="554">
        <v>128122</v>
      </c>
      <c r="K18" s="554">
        <v>126588</v>
      </c>
      <c r="L18" s="554">
        <v>113225</v>
      </c>
      <c r="M18" s="555">
        <v>106592</v>
      </c>
      <c r="N18" s="555">
        <v>111966</v>
      </c>
      <c r="O18" s="555">
        <v>105568</v>
      </c>
      <c r="P18" s="526">
        <v>0</v>
      </c>
      <c r="Q18" s="511">
        <f t="shared" si="0"/>
        <v>0</v>
      </c>
      <c r="R18" s="575"/>
    </row>
    <row r="19" spans="1:24" s="323" customFormat="1" ht="23.25">
      <c r="A19" s="334" t="s">
        <v>84</v>
      </c>
      <c r="B19" s="335" t="s">
        <v>138</v>
      </c>
      <c r="C19" s="336" t="s">
        <v>142</v>
      </c>
      <c r="D19" s="552">
        <v>129985</v>
      </c>
      <c r="E19" s="552">
        <v>97772</v>
      </c>
      <c r="F19" s="552">
        <v>45391</v>
      </c>
      <c r="G19" s="553">
        <v>102608</v>
      </c>
      <c r="H19" s="554">
        <v>103308</v>
      </c>
      <c r="I19" s="554">
        <v>113758</v>
      </c>
      <c r="J19" s="554">
        <v>88313</v>
      </c>
      <c r="K19" s="554">
        <v>93491</v>
      </c>
      <c r="L19" s="554">
        <v>74191</v>
      </c>
      <c r="M19" s="555">
        <v>58300</v>
      </c>
      <c r="N19" s="555">
        <v>68260</v>
      </c>
      <c r="O19" s="555">
        <v>75885</v>
      </c>
      <c r="P19" s="526">
        <v>0</v>
      </c>
      <c r="Q19" s="511">
        <f t="shared" si="0"/>
        <v>0</v>
      </c>
      <c r="R19" s="575"/>
    </row>
    <row r="20" spans="1:24" s="323" customFormat="1" ht="19.5" customHeight="1" thickBot="1">
      <c r="A20" s="337" t="s">
        <v>84</v>
      </c>
      <c r="B20" s="335" t="s">
        <v>139</v>
      </c>
      <c r="C20" s="336" t="s">
        <v>142</v>
      </c>
      <c r="D20" s="552">
        <v>114382</v>
      </c>
      <c r="E20" s="552">
        <v>38098</v>
      </c>
      <c r="F20" s="556">
        <v>58225</v>
      </c>
      <c r="G20" s="554">
        <v>95631</v>
      </c>
      <c r="H20" s="556">
        <v>79756</v>
      </c>
      <c r="I20" s="556">
        <v>90314</v>
      </c>
      <c r="J20" s="556">
        <v>99038</v>
      </c>
      <c r="K20" s="556">
        <v>110943</v>
      </c>
      <c r="L20" s="556">
        <v>113433</v>
      </c>
      <c r="M20" s="557">
        <v>123319</v>
      </c>
      <c r="N20" s="557">
        <v>123666</v>
      </c>
      <c r="O20" s="557">
        <v>98461</v>
      </c>
      <c r="P20" s="473">
        <v>0</v>
      </c>
      <c r="Q20" s="512">
        <f t="shared" si="0"/>
        <v>0</v>
      </c>
      <c r="R20" s="575"/>
    </row>
    <row r="21" spans="1:24" ht="24" thickBot="1">
      <c r="A21" s="338" t="s">
        <v>84</v>
      </c>
      <c r="B21" s="339" t="s">
        <v>140</v>
      </c>
      <c r="C21" s="340" t="s">
        <v>142</v>
      </c>
      <c r="D21" s="558">
        <f t="shared" ref="D21:M21" si="3">D20+D19+D18+D17</f>
        <v>488435</v>
      </c>
      <c r="E21" s="558">
        <f t="shared" si="3"/>
        <v>402816</v>
      </c>
      <c r="F21" s="559">
        <f t="shared" si="3"/>
        <v>260475</v>
      </c>
      <c r="G21" s="560">
        <f t="shared" si="3"/>
        <v>455477</v>
      </c>
      <c r="H21" s="559">
        <f t="shared" si="3"/>
        <v>418246</v>
      </c>
      <c r="I21" s="559">
        <f t="shared" si="3"/>
        <v>406825</v>
      </c>
      <c r="J21" s="559">
        <f t="shared" si="3"/>
        <v>403730</v>
      </c>
      <c r="K21" s="559">
        <f t="shared" si="3"/>
        <v>478260</v>
      </c>
      <c r="L21" s="559">
        <f t="shared" si="3"/>
        <v>443064</v>
      </c>
      <c r="M21" s="561">
        <f t="shared" si="3"/>
        <v>391754</v>
      </c>
      <c r="N21" s="561">
        <v>440386</v>
      </c>
      <c r="O21" s="561">
        <v>374048</v>
      </c>
      <c r="P21" s="527">
        <f>P20+P19+P18+P17</f>
        <v>69644</v>
      </c>
      <c r="Q21" s="513">
        <f t="shared" si="0"/>
        <v>18.619000769954656</v>
      </c>
      <c r="R21" s="575"/>
    </row>
    <row r="22" spans="1:24" ht="18" customHeight="1" thickBot="1">
      <c r="A22" s="341"/>
      <c r="B22" s="342"/>
      <c r="C22" s="343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28"/>
      <c r="Q22" s="514" t="s">
        <v>151</v>
      </c>
      <c r="R22" s="576"/>
    </row>
    <row r="23" spans="1:24" s="313" customFormat="1" ht="21" thickBot="1">
      <c r="A23" s="344" t="s">
        <v>85</v>
      </c>
      <c r="B23" s="345" t="s">
        <v>164</v>
      </c>
      <c r="C23" s="346" t="s">
        <v>86</v>
      </c>
      <c r="D23" s="563">
        <v>253089</v>
      </c>
      <c r="E23" s="563">
        <v>271009</v>
      </c>
      <c r="F23" s="563">
        <v>261672</v>
      </c>
      <c r="G23" s="564">
        <v>199677</v>
      </c>
      <c r="H23" s="565">
        <v>422357</v>
      </c>
      <c r="I23" s="565">
        <v>411875</v>
      </c>
      <c r="J23" s="565">
        <v>305356</v>
      </c>
      <c r="K23" s="565">
        <v>556202</v>
      </c>
      <c r="L23" s="565">
        <v>435804</v>
      </c>
      <c r="M23" s="565">
        <v>327397</v>
      </c>
      <c r="N23" s="565">
        <v>476842</v>
      </c>
      <c r="O23" s="565">
        <v>444805</v>
      </c>
      <c r="P23" s="529">
        <f>'NPKCa I Quart-Länder'!L21</f>
        <v>507896</v>
      </c>
      <c r="Q23" s="515">
        <f t="shared" si="0"/>
        <v>114.18396825575252</v>
      </c>
      <c r="R23" s="575"/>
      <c r="T23" s="573"/>
      <c r="U23" s="501"/>
      <c r="V23" s="687"/>
      <c r="W23" s="688"/>
      <c r="X23" s="688"/>
    </row>
    <row r="24" spans="1:24" s="313" customFormat="1" ht="29.25" customHeight="1">
      <c r="A24" s="344" t="s">
        <v>85</v>
      </c>
      <c r="B24" s="345" t="s">
        <v>165</v>
      </c>
      <c r="C24" s="346" t="s">
        <v>86</v>
      </c>
      <c r="D24" s="563">
        <v>463471</v>
      </c>
      <c r="E24" s="563">
        <v>495322</v>
      </c>
      <c r="F24" s="563">
        <v>416327</v>
      </c>
      <c r="G24" s="564">
        <v>452968</v>
      </c>
      <c r="H24" s="565">
        <v>447724</v>
      </c>
      <c r="I24" s="565">
        <v>459554</v>
      </c>
      <c r="J24" s="565">
        <v>545242</v>
      </c>
      <c r="K24" s="565">
        <v>573753</v>
      </c>
      <c r="L24" s="565">
        <v>517982</v>
      </c>
      <c r="M24" s="565">
        <v>469786</v>
      </c>
      <c r="N24" s="565">
        <v>507382</v>
      </c>
      <c r="O24" s="565">
        <v>715358</v>
      </c>
      <c r="P24" s="529">
        <v>0</v>
      </c>
      <c r="Q24" s="515">
        <f t="shared" si="0"/>
        <v>0</v>
      </c>
      <c r="R24" s="575"/>
      <c r="T24" s="502"/>
      <c r="U24" s="574"/>
      <c r="V24" s="689"/>
      <c r="W24" s="688"/>
      <c r="X24" s="688"/>
    </row>
    <row r="25" spans="1:24" s="323" customFormat="1" ht="20.25">
      <c r="A25" s="344" t="s">
        <v>85</v>
      </c>
      <c r="B25" s="345" t="s">
        <v>166</v>
      </c>
      <c r="C25" s="346" t="s">
        <v>86</v>
      </c>
      <c r="D25" s="563">
        <v>1095866</v>
      </c>
      <c r="E25" s="563">
        <v>1227651</v>
      </c>
      <c r="F25" s="563">
        <v>1088025</v>
      </c>
      <c r="G25" s="564">
        <v>1042272</v>
      </c>
      <c r="H25" s="565">
        <v>1100277</v>
      </c>
      <c r="I25" s="565">
        <v>1277441</v>
      </c>
      <c r="J25" s="565">
        <v>1318518</v>
      </c>
      <c r="K25" s="565">
        <v>1366101</v>
      </c>
      <c r="L25" s="565">
        <v>1305158</v>
      </c>
      <c r="M25" s="565">
        <v>1269860</v>
      </c>
      <c r="N25" s="565">
        <v>1435414</v>
      </c>
      <c r="O25" s="565">
        <v>1449173</v>
      </c>
      <c r="P25" s="529">
        <v>0</v>
      </c>
      <c r="Q25" s="515">
        <f t="shared" si="0"/>
        <v>0</v>
      </c>
      <c r="R25" s="575"/>
    </row>
    <row r="26" spans="1:24" ht="20.25" customHeight="1" thickBot="1">
      <c r="A26" s="347" t="s">
        <v>85</v>
      </c>
      <c r="B26" s="345" t="s">
        <v>167</v>
      </c>
      <c r="C26" s="348" t="s">
        <v>86</v>
      </c>
      <c r="D26" s="563">
        <v>343431</v>
      </c>
      <c r="E26" s="563">
        <v>388197</v>
      </c>
      <c r="F26" s="566">
        <v>334173</v>
      </c>
      <c r="G26" s="564">
        <v>361211</v>
      </c>
      <c r="H26" s="567">
        <v>409866</v>
      </c>
      <c r="I26" s="568">
        <v>399198</v>
      </c>
      <c r="J26" s="565">
        <v>416548</v>
      </c>
      <c r="K26" s="565">
        <v>439125</v>
      </c>
      <c r="L26" s="565">
        <v>326592</v>
      </c>
      <c r="M26" s="565">
        <v>418982</v>
      </c>
      <c r="N26" s="565">
        <v>337968</v>
      </c>
      <c r="O26" s="586">
        <v>407087</v>
      </c>
      <c r="P26" s="474">
        <v>0</v>
      </c>
      <c r="Q26" s="516">
        <f t="shared" si="0"/>
        <v>0</v>
      </c>
      <c r="R26" s="575"/>
    </row>
    <row r="27" spans="1:24" ht="21" thickBot="1">
      <c r="A27" s="349" t="s">
        <v>85</v>
      </c>
      <c r="B27" s="350" t="s">
        <v>158</v>
      </c>
      <c r="C27" s="351" t="s">
        <v>86</v>
      </c>
      <c r="D27" s="569">
        <f t="shared" ref="D27:O27" si="4">D23+D24</f>
        <v>716560</v>
      </c>
      <c r="E27" s="569">
        <f t="shared" si="4"/>
        <v>766331</v>
      </c>
      <c r="F27" s="569">
        <f t="shared" si="4"/>
        <v>677999</v>
      </c>
      <c r="G27" s="569">
        <f t="shared" si="4"/>
        <v>652645</v>
      </c>
      <c r="H27" s="569">
        <f t="shared" si="4"/>
        <v>870081</v>
      </c>
      <c r="I27" s="569">
        <f t="shared" si="4"/>
        <v>871429</v>
      </c>
      <c r="J27" s="569">
        <f t="shared" si="4"/>
        <v>850598</v>
      </c>
      <c r="K27" s="569">
        <f t="shared" si="4"/>
        <v>1129955</v>
      </c>
      <c r="L27" s="569">
        <f t="shared" si="4"/>
        <v>953786</v>
      </c>
      <c r="M27" s="569">
        <f t="shared" si="4"/>
        <v>797183</v>
      </c>
      <c r="N27" s="569">
        <f>N23+N24</f>
        <v>984224</v>
      </c>
      <c r="O27" s="569">
        <f t="shared" si="4"/>
        <v>1160163</v>
      </c>
      <c r="P27" s="530">
        <f>P23+P24</f>
        <v>507896</v>
      </c>
      <c r="Q27" s="517">
        <f t="shared" si="0"/>
        <v>43.777986369156743</v>
      </c>
      <c r="R27" s="575"/>
    </row>
    <row r="28" spans="1:24" ht="21" thickBot="1">
      <c r="A28" s="475" t="s">
        <v>85</v>
      </c>
      <c r="B28" s="476" t="s">
        <v>159</v>
      </c>
      <c r="C28" s="477" t="s">
        <v>86</v>
      </c>
      <c r="D28" s="570">
        <f t="shared" ref="D28:O28" si="5">D25+D26</f>
        <v>1439297</v>
      </c>
      <c r="E28" s="570">
        <f t="shared" si="5"/>
        <v>1615848</v>
      </c>
      <c r="F28" s="570">
        <f t="shared" si="5"/>
        <v>1422198</v>
      </c>
      <c r="G28" s="570">
        <f t="shared" si="5"/>
        <v>1403483</v>
      </c>
      <c r="H28" s="570">
        <f t="shared" si="5"/>
        <v>1510143</v>
      </c>
      <c r="I28" s="570">
        <f t="shared" si="5"/>
        <v>1676639</v>
      </c>
      <c r="J28" s="570">
        <f t="shared" si="5"/>
        <v>1735066</v>
      </c>
      <c r="K28" s="570">
        <f t="shared" si="5"/>
        <v>1805226</v>
      </c>
      <c r="L28" s="570">
        <f t="shared" si="5"/>
        <v>1631750</v>
      </c>
      <c r="M28" s="570">
        <f t="shared" si="5"/>
        <v>1688842</v>
      </c>
      <c r="N28" s="570">
        <f>N25+N26</f>
        <v>1773382</v>
      </c>
      <c r="O28" s="570">
        <f t="shared" si="5"/>
        <v>1856260</v>
      </c>
      <c r="P28" s="531">
        <f>P25+P26</f>
        <v>0</v>
      </c>
      <c r="Q28" s="518">
        <f t="shared" si="0"/>
        <v>0</v>
      </c>
      <c r="R28" s="575"/>
    </row>
    <row r="29" spans="1:24" ht="27" thickBot="1">
      <c r="A29" s="478" t="s">
        <v>85</v>
      </c>
      <c r="B29" s="479" t="s">
        <v>140</v>
      </c>
      <c r="C29" s="480" t="s">
        <v>86</v>
      </c>
      <c r="D29" s="571">
        <f t="shared" ref="D29:O29" si="6">D23+D24+D25+D26</f>
        <v>2155857</v>
      </c>
      <c r="E29" s="571">
        <f t="shared" si="6"/>
        <v>2382179</v>
      </c>
      <c r="F29" s="571">
        <f t="shared" si="6"/>
        <v>2100197</v>
      </c>
      <c r="G29" s="571">
        <f t="shared" si="6"/>
        <v>2056128</v>
      </c>
      <c r="H29" s="571">
        <f t="shared" si="6"/>
        <v>2380224</v>
      </c>
      <c r="I29" s="571">
        <f t="shared" si="6"/>
        <v>2548068</v>
      </c>
      <c r="J29" s="571">
        <f t="shared" si="6"/>
        <v>2585664</v>
      </c>
      <c r="K29" s="572">
        <f t="shared" si="6"/>
        <v>2935181</v>
      </c>
      <c r="L29" s="571">
        <f t="shared" si="6"/>
        <v>2585536</v>
      </c>
      <c r="M29" s="572">
        <f t="shared" si="6"/>
        <v>2486025</v>
      </c>
      <c r="N29" s="572">
        <f>N23+N24+N25+N26</f>
        <v>2757606</v>
      </c>
      <c r="O29" s="572">
        <f t="shared" si="6"/>
        <v>3016423</v>
      </c>
      <c r="P29" s="532">
        <f>P23+P24+P25+P26</f>
        <v>507896</v>
      </c>
      <c r="Q29" s="519">
        <f t="shared" si="0"/>
        <v>16.837691530663967</v>
      </c>
      <c r="R29" s="575"/>
    </row>
    <row r="30" spans="1:24">
      <c r="N30" s="315" t="s">
        <v>151</v>
      </c>
      <c r="O30" s="315" t="s">
        <v>151</v>
      </c>
      <c r="P30" s="315" t="s">
        <v>151</v>
      </c>
      <c r="Q30" s="315" t="s">
        <v>151</v>
      </c>
    </row>
    <row r="31" spans="1:24" ht="13.5" thickBot="1">
      <c r="Q31" s="315" t="s">
        <v>151</v>
      </c>
    </row>
    <row r="32" spans="1:24" ht="24.75" thickTop="1" thickBot="1">
      <c r="A32" s="481" t="s">
        <v>78</v>
      </c>
      <c r="B32" s="482" t="s">
        <v>160</v>
      </c>
      <c r="C32" s="483"/>
      <c r="D32" s="484">
        <f t="shared" ref="D32:O32" si="7">D5+D11+D17+D23</f>
        <v>863665</v>
      </c>
      <c r="E32" s="484">
        <f t="shared" si="7"/>
        <v>952449</v>
      </c>
      <c r="F32" s="484">
        <f t="shared" si="7"/>
        <v>860231</v>
      </c>
      <c r="G32" s="484">
        <f t="shared" si="7"/>
        <v>842106</v>
      </c>
      <c r="H32" s="484">
        <f t="shared" si="7"/>
        <v>1105716</v>
      </c>
      <c r="I32" s="484">
        <f t="shared" si="7"/>
        <v>1078609</v>
      </c>
      <c r="J32" s="484">
        <f t="shared" si="7"/>
        <v>934876</v>
      </c>
      <c r="K32" s="484">
        <f t="shared" si="7"/>
        <v>1326307</v>
      </c>
      <c r="L32" s="484">
        <f t="shared" si="7"/>
        <v>1313370</v>
      </c>
      <c r="M32" s="484">
        <f t="shared" si="7"/>
        <v>1111590</v>
      </c>
      <c r="N32" s="484">
        <f>N5+N11+N17+N23</f>
        <v>1235174</v>
      </c>
      <c r="O32" s="484">
        <f t="shared" si="7"/>
        <v>964079</v>
      </c>
      <c r="P32" s="484">
        <f>P5+P11+P17+P23</f>
        <v>945497</v>
      </c>
      <c r="Q32" s="485">
        <f t="shared" si="0"/>
        <v>98.07256459273566</v>
      </c>
      <c r="U32" s="312" t="s">
        <v>151</v>
      </c>
    </row>
    <row r="33" spans="1:17" ht="24.75" thickTop="1" thickBot="1">
      <c r="A33" s="481" t="s">
        <v>78</v>
      </c>
      <c r="B33" s="482" t="s">
        <v>161</v>
      </c>
      <c r="C33" s="483"/>
      <c r="D33" s="484">
        <f t="shared" ref="D33:O33" si="8">D6+D12+D18+D24</f>
        <v>971598</v>
      </c>
      <c r="E33" s="484">
        <f t="shared" si="8"/>
        <v>1094188</v>
      </c>
      <c r="F33" s="484">
        <f t="shared" si="8"/>
        <v>844410</v>
      </c>
      <c r="G33" s="484">
        <f t="shared" si="8"/>
        <v>965943</v>
      </c>
      <c r="H33" s="484">
        <f t="shared" si="8"/>
        <v>1009161</v>
      </c>
      <c r="I33" s="484">
        <f t="shared" si="8"/>
        <v>1040232</v>
      </c>
      <c r="J33" s="484">
        <f t="shared" si="8"/>
        <v>1195640</v>
      </c>
      <c r="K33" s="484">
        <f t="shared" si="8"/>
        <v>1121023</v>
      </c>
      <c r="L33" s="484">
        <f t="shared" si="8"/>
        <v>1096067</v>
      </c>
      <c r="M33" s="484">
        <f t="shared" si="8"/>
        <v>1076571</v>
      </c>
      <c r="N33" s="484">
        <f>N6+N12+N18+N24</f>
        <v>1000671</v>
      </c>
      <c r="O33" s="484">
        <f t="shared" si="8"/>
        <v>1244494</v>
      </c>
      <c r="P33" s="484">
        <f>P6+P12+P18+P24</f>
        <v>0</v>
      </c>
      <c r="Q33" s="485">
        <f t="shared" si="0"/>
        <v>0</v>
      </c>
    </row>
    <row r="34" spans="1:17" ht="24.75" thickTop="1" thickBot="1">
      <c r="A34" s="481" t="s">
        <v>78</v>
      </c>
      <c r="B34" s="482" t="s">
        <v>162</v>
      </c>
      <c r="C34" s="483"/>
      <c r="D34" s="484">
        <f t="shared" ref="D34:O34" si="9">D7+D13+D19+D25</f>
        <v>1756426</v>
      </c>
      <c r="E34" s="484">
        <f t="shared" si="9"/>
        <v>1849647</v>
      </c>
      <c r="F34" s="484">
        <f t="shared" si="9"/>
        <v>1628309</v>
      </c>
      <c r="G34" s="484">
        <f t="shared" si="9"/>
        <v>1733068</v>
      </c>
      <c r="H34" s="484">
        <f t="shared" si="9"/>
        <v>1702432</v>
      </c>
      <c r="I34" s="484">
        <f t="shared" si="9"/>
        <v>1859507</v>
      </c>
      <c r="J34" s="484">
        <f t="shared" si="9"/>
        <v>1799491</v>
      </c>
      <c r="K34" s="484">
        <f t="shared" si="9"/>
        <v>1905365</v>
      </c>
      <c r="L34" s="484">
        <f t="shared" si="9"/>
        <v>1805043</v>
      </c>
      <c r="M34" s="484">
        <f t="shared" si="9"/>
        <v>1753413</v>
      </c>
      <c r="N34" s="484">
        <f>N7+N13+N19+N25</f>
        <v>1928709</v>
      </c>
      <c r="O34" s="484">
        <f t="shared" si="9"/>
        <v>1873437</v>
      </c>
      <c r="P34" s="484">
        <f>P7+P13+P19+P25</f>
        <v>0</v>
      </c>
      <c r="Q34" s="485">
        <f t="shared" si="0"/>
        <v>0</v>
      </c>
    </row>
    <row r="35" spans="1:17" ht="24.75" thickTop="1" thickBot="1">
      <c r="A35" s="481" t="s">
        <v>78</v>
      </c>
      <c r="B35" s="482" t="s">
        <v>163</v>
      </c>
      <c r="C35" s="483"/>
      <c r="D35" s="484">
        <f t="shared" ref="D35:O35" si="10">D8+D14+D20+D26</f>
        <v>1037766</v>
      </c>
      <c r="E35" s="484">
        <f t="shared" si="10"/>
        <v>757616</v>
      </c>
      <c r="F35" s="484">
        <f t="shared" si="10"/>
        <v>802951</v>
      </c>
      <c r="G35" s="484">
        <f t="shared" si="10"/>
        <v>933501</v>
      </c>
      <c r="H35" s="484">
        <f t="shared" si="10"/>
        <v>837214</v>
      </c>
      <c r="I35" s="484">
        <f t="shared" si="10"/>
        <v>888360</v>
      </c>
      <c r="J35" s="484">
        <f t="shared" si="10"/>
        <v>1014551</v>
      </c>
      <c r="K35" s="484">
        <f t="shared" si="10"/>
        <v>982175</v>
      </c>
      <c r="L35" s="484">
        <f t="shared" si="10"/>
        <v>831866</v>
      </c>
      <c r="M35" s="484">
        <f t="shared" si="10"/>
        <v>1003809</v>
      </c>
      <c r="N35" s="484">
        <f>N8+N14+N20+N26</f>
        <v>893071</v>
      </c>
      <c r="O35" s="484">
        <f t="shared" si="10"/>
        <v>819250</v>
      </c>
      <c r="P35" s="484">
        <f>P8+P14+P20+P26</f>
        <v>0</v>
      </c>
      <c r="Q35" s="485">
        <f t="shared" si="0"/>
        <v>0</v>
      </c>
    </row>
    <row r="36" spans="1:17" ht="14.25" thickTop="1" thickBot="1">
      <c r="A36" s="486"/>
      <c r="B36" s="486"/>
      <c r="C36" s="487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 t="s">
        <v>151</v>
      </c>
    </row>
    <row r="37" spans="1:17" ht="24.75" thickTop="1" thickBot="1">
      <c r="A37" s="481" t="s">
        <v>78</v>
      </c>
      <c r="B37" s="482" t="s">
        <v>140</v>
      </c>
      <c r="C37" s="483"/>
      <c r="D37" s="484">
        <f t="shared" ref="D37:O37" si="11">SUM(D32:D35)</f>
        <v>4629455</v>
      </c>
      <c r="E37" s="484">
        <f t="shared" si="11"/>
        <v>4653900</v>
      </c>
      <c r="F37" s="484">
        <f t="shared" si="11"/>
        <v>4135901</v>
      </c>
      <c r="G37" s="484">
        <f t="shared" si="11"/>
        <v>4474618</v>
      </c>
      <c r="H37" s="484">
        <f t="shared" si="11"/>
        <v>4654523</v>
      </c>
      <c r="I37" s="484">
        <f t="shared" si="11"/>
        <v>4866708</v>
      </c>
      <c r="J37" s="484">
        <f t="shared" si="11"/>
        <v>4944558</v>
      </c>
      <c r="K37" s="484">
        <f t="shared" si="11"/>
        <v>5334870</v>
      </c>
      <c r="L37" s="484">
        <f t="shared" si="11"/>
        <v>5046346</v>
      </c>
      <c r="M37" s="484">
        <f t="shared" si="11"/>
        <v>4945383</v>
      </c>
      <c r="N37" s="484">
        <f>SUM(N32:N35)</f>
        <v>5057625</v>
      </c>
      <c r="O37" s="484">
        <f t="shared" si="11"/>
        <v>4901260</v>
      </c>
      <c r="P37" s="484">
        <f>SUM(P32:P35)</f>
        <v>945497</v>
      </c>
      <c r="Q37" s="485">
        <f t="shared" si="0"/>
        <v>19.290896626581734</v>
      </c>
    </row>
    <row r="38" spans="1:17" ht="13.5" thickTop="1"/>
    <row r="39" spans="1:17" s="587" customFormat="1" ht="20.25">
      <c r="A39" s="587" t="s">
        <v>181</v>
      </c>
      <c r="B39" s="345" t="s">
        <v>164</v>
      </c>
      <c r="C39" s="588"/>
      <c r="D39" s="590">
        <f>D23/$D$29</f>
        <v>0.11739600539367871</v>
      </c>
      <c r="E39" s="590">
        <f t="shared" ref="E39:P39" si="12">E23/E29</f>
        <v>0.11376517045948269</v>
      </c>
      <c r="F39" s="590">
        <f t="shared" si="12"/>
        <v>0.12459402617944888</v>
      </c>
      <c r="G39" s="590">
        <f t="shared" si="12"/>
        <v>9.7113117471285829E-2</v>
      </c>
      <c r="H39" s="590">
        <f t="shared" si="12"/>
        <v>0.17744422373692559</v>
      </c>
      <c r="I39" s="590">
        <f t="shared" si="12"/>
        <v>0.16164207548621151</v>
      </c>
      <c r="J39" s="590">
        <f t="shared" si="12"/>
        <v>0.11809577733224425</v>
      </c>
      <c r="K39" s="590">
        <f t="shared" si="12"/>
        <v>0.18949495789186424</v>
      </c>
      <c r="L39" s="590">
        <f t="shared" si="12"/>
        <v>0.16855460531201266</v>
      </c>
      <c r="M39" s="590">
        <f t="shared" si="12"/>
        <v>0.13169497490974547</v>
      </c>
      <c r="N39" s="590">
        <f>N23/$N$29</f>
        <v>0.17291882886822846</v>
      </c>
      <c r="O39" s="590">
        <f>O23/$O$29</f>
        <v>0.14746108221559112</v>
      </c>
      <c r="P39" s="590">
        <f t="shared" si="12"/>
        <v>1</v>
      </c>
    </row>
    <row r="40" spans="1:17" s="587" customFormat="1" ht="20.25">
      <c r="B40" s="345" t="s">
        <v>165</v>
      </c>
      <c r="C40" s="588"/>
      <c r="D40" s="590">
        <f>D24/$D$29</f>
        <v>0.2149822553165632</v>
      </c>
      <c r="E40" s="588"/>
      <c r="F40" s="588"/>
      <c r="G40" s="589"/>
      <c r="H40" s="589"/>
      <c r="I40" s="589"/>
      <c r="J40" s="589"/>
      <c r="K40" s="589"/>
      <c r="L40" s="589"/>
      <c r="M40" s="589"/>
      <c r="N40" s="590">
        <f>N24/$N$29</f>
        <v>0.18399365246521801</v>
      </c>
      <c r="O40" s="590">
        <f>O24/$O$29</f>
        <v>0.23715440440548291</v>
      </c>
      <c r="P40" s="589"/>
    </row>
    <row r="41" spans="1:17" s="587" customFormat="1" ht="20.25">
      <c r="B41" s="345" t="s">
        <v>166</v>
      </c>
      <c r="C41" s="588"/>
      <c r="D41" s="590">
        <f>D25/$D$29</f>
        <v>0.50832035705522216</v>
      </c>
      <c r="E41" s="588"/>
      <c r="F41" s="588"/>
      <c r="G41" s="589"/>
      <c r="H41" s="589"/>
      <c r="I41" s="589"/>
      <c r="J41" s="589"/>
      <c r="K41" s="589"/>
      <c r="L41" s="589"/>
      <c r="M41" s="589"/>
      <c r="N41" s="590">
        <f>N25/$N$29</f>
        <v>0.52052903859362065</v>
      </c>
      <c r="O41" s="590">
        <f>O25/$O$29</f>
        <v>0.48042764559214673</v>
      </c>
      <c r="P41" s="589"/>
    </row>
    <row r="42" spans="1:17" s="587" customFormat="1" ht="20.25">
      <c r="B42" s="345" t="s">
        <v>167</v>
      </c>
      <c r="C42" s="588"/>
      <c r="D42" s="590">
        <f>D26/$D$29</f>
        <v>0.15930138223453597</v>
      </c>
      <c r="E42" s="588"/>
      <c r="F42" s="588"/>
      <c r="G42" s="589"/>
      <c r="H42" s="589"/>
      <c r="I42" s="589"/>
      <c r="J42" s="589"/>
      <c r="K42" s="589"/>
      <c r="L42" s="589"/>
      <c r="M42" s="589"/>
      <c r="N42" s="590">
        <f>N26/$N$29</f>
        <v>0.12255848007293282</v>
      </c>
      <c r="O42" s="590">
        <f>O26/$O$29</f>
        <v>0.13495686778677923</v>
      </c>
      <c r="P42" s="589"/>
    </row>
    <row r="43" spans="1:17" s="587" customFormat="1" ht="18">
      <c r="C43" s="588"/>
      <c r="D43" s="588"/>
      <c r="E43" s="588"/>
      <c r="F43" s="588"/>
      <c r="G43" s="589"/>
      <c r="H43" s="589"/>
      <c r="I43" s="589"/>
      <c r="J43" s="589"/>
      <c r="K43" s="589"/>
      <c r="L43" s="589"/>
      <c r="M43" s="589"/>
      <c r="N43" s="589"/>
      <c r="O43" s="589"/>
      <c r="P43" s="589"/>
    </row>
    <row r="44" spans="1:17" s="587" customFormat="1" ht="18">
      <c r="C44" s="588"/>
      <c r="D44" s="588"/>
      <c r="E44" s="588"/>
      <c r="F44" s="588"/>
      <c r="G44" s="589"/>
      <c r="H44" s="589"/>
      <c r="I44" s="589"/>
      <c r="J44" s="589"/>
      <c r="K44" s="589"/>
      <c r="L44" s="589"/>
      <c r="M44" s="589"/>
      <c r="N44" s="589"/>
      <c r="O44" s="589"/>
      <c r="P44" s="589"/>
    </row>
    <row r="45" spans="1:17" s="587" customFormat="1" ht="18">
      <c r="C45" s="588"/>
      <c r="D45" s="588"/>
      <c r="E45" s="588"/>
      <c r="F45" s="588"/>
      <c r="G45" s="589"/>
      <c r="H45" s="589"/>
      <c r="I45" s="589"/>
      <c r="J45" s="589"/>
      <c r="K45" s="589"/>
      <c r="L45" s="589"/>
      <c r="M45" s="589"/>
      <c r="N45" s="589"/>
      <c r="O45" s="589"/>
      <c r="P45" s="589"/>
    </row>
    <row r="46" spans="1:17" s="587" customFormat="1" ht="18">
      <c r="C46" s="588"/>
      <c r="D46" s="588"/>
      <c r="E46" s="588"/>
      <c r="F46" s="588"/>
      <c r="G46" s="589"/>
      <c r="H46" s="589"/>
      <c r="I46" s="589"/>
      <c r="J46" s="589"/>
      <c r="K46" s="589"/>
      <c r="L46" s="589"/>
      <c r="M46" s="589"/>
      <c r="N46" s="589"/>
      <c r="O46" s="589"/>
      <c r="P46" s="589"/>
    </row>
    <row r="47" spans="1:17" s="587" customFormat="1" ht="18">
      <c r="C47" s="588"/>
      <c r="D47" s="588"/>
      <c r="E47" s="588"/>
      <c r="F47" s="588"/>
      <c r="G47" s="589"/>
      <c r="H47" s="589"/>
      <c r="I47" s="589"/>
      <c r="J47" s="589"/>
      <c r="K47" s="589"/>
      <c r="L47" s="589"/>
      <c r="M47" s="589"/>
      <c r="N47" s="589"/>
      <c r="O47" s="589"/>
      <c r="P47" s="589"/>
    </row>
  </sheetData>
  <mergeCells count="4">
    <mergeCell ref="A1:Q1"/>
    <mergeCell ref="A2:Q2"/>
    <mergeCell ref="V23:X23"/>
    <mergeCell ref="V24:X24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landscape" horizontalDpi="300" verticalDpi="300" r:id="rId1"/>
  <headerFooter alignWithMargins="0">
    <oddFooter>&amp;L&amp;F/&amp;A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W48"/>
  <sheetViews>
    <sheetView zoomScale="60" zoomScaleNormal="60" workbookViewId="0">
      <pane xSplit="1" ySplit="3" topLeftCell="B10" activePane="bottomRight" state="frozen"/>
      <selection pane="topRight" activeCell="B1" sqref="B1"/>
      <selection pane="bottomLeft" activeCell="A13" sqref="A13"/>
      <selection pane="bottomRight" activeCell="AA37" sqref="AA37"/>
    </sheetView>
  </sheetViews>
  <sheetFormatPr baseColWidth="10" defaultColWidth="11.42578125" defaultRowHeight="12.75"/>
  <cols>
    <col min="1" max="1" width="19.5703125" style="312" customWidth="1"/>
    <col min="2" max="2" width="16.140625" style="312" customWidth="1"/>
    <col min="3" max="3" width="11.7109375" style="314" customWidth="1"/>
    <col min="4" max="5" width="17.85546875" style="314" hidden="1" customWidth="1"/>
    <col min="6" max="6" width="20.42578125" style="314" hidden="1" customWidth="1"/>
    <col min="7" max="7" width="19.140625" style="315" hidden="1" customWidth="1"/>
    <col min="8" max="18" width="18.140625" style="315" customWidth="1"/>
    <col min="19" max="19" width="21.85546875" style="315" customWidth="1"/>
    <col min="20" max="20" width="22.42578125" style="312" customWidth="1"/>
    <col min="21" max="22" width="11.42578125" style="312"/>
    <col min="23" max="23" width="23.42578125" style="312" customWidth="1"/>
    <col min="24" max="24" width="17" style="312" bestFit="1" customWidth="1"/>
    <col min="25" max="25" width="14.5703125" style="312" bestFit="1" customWidth="1"/>
    <col min="26" max="26" width="11.42578125" style="312"/>
    <col min="27" max="27" width="13.7109375" style="312" bestFit="1" customWidth="1"/>
    <col min="28" max="28" width="11.42578125" style="312"/>
    <col min="29" max="29" width="20.28515625" style="312" bestFit="1" customWidth="1"/>
    <col min="30" max="16384" width="11.42578125" style="312"/>
  </cols>
  <sheetData>
    <row r="1" spans="1:49" ht="26.25">
      <c r="A1" s="685" t="s">
        <v>186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</row>
    <row r="2" spans="1:49" ht="18">
      <c r="A2" s="686" t="s">
        <v>131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6"/>
      <c r="V2" s="367"/>
    </row>
    <row r="3" spans="1:49" s="313" customFormat="1" ht="42" thickBot="1">
      <c r="A3" s="363" t="s">
        <v>89</v>
      </c>
      <c r="B3" s="364" t="s">
        <v>132</v>
      </c>
      <c r="C3" s="365" t="s">
        <v>133</v>
      </c>
      <c r="D3" s="467">
        <v>2007</v>
      </c>
      <c r="E3" s="467">
        <v>2008</v>
      </c>
      <c r="F3" s="467">
        <v>2009</v>
      </c>
      <c r="G3" s="467">
        <v>2010</v>
      </c>
      <c r="H3" s="468">
        <v>2011</v>
      </c>
      <c r="I3" s="468">
        <v>2012</v>
      </c>
      <c r="J3" s="468">
        <v>2013</v>
      </c>
      <c r="K3" s="468">
        <v>2014</v>
      </c>
      <c r="L3" s="468">
        <v>2015</v>
      </c>
      <c r="M3" s="468">
        <v>2016</v>
      </c>
      <c r="N3" s="468">
        <v>2017</v>
      </c>
      <c r="O3" s="468">
        <v>2018</v>
      </c>
      <c r="P3" s="468">
        <v>2019</v>
      </c>
      <c r="Q3" s="468">
        <v>2020</v>
      </c>
      <c r="R3" s="468">
        <v>2021</v>
      </c>
      <c r="S3" s="469">
        <v>2022</v>
      </c>
      <c r="T3" s="366" t="s">
        <v>134</v>
      </c>
    </row>
    <row r="4" spans="1:49" ht="20.25">
      <c r="D4" s="470" t="s">
        <v>135</v>
      </c>
      <c r="E4" s="470" t="s">
        <v>135</v>
      </c>
      <c r="F4" s="470" t="s">
        <v>135</v>
      </c>
      <c r="G4" s="470" t="s">
        <v>135</v>
      </c>
      <c r="H4" s="470" t="s">
        <v>135</v>
      </c>
      <c r="I4" s="470" t="s">
        <v>135</v>
      </c>
      <c r="J4" s="470" t="s">
        <v>135</v>
      </c>
      <c r="K4" s="470"/>
      <c r="L4" s="470" t="s">
        <v>135</v>
      </c>
      <c r="M4" s="470"/>
      <c r="N4" s="470" t="s">
        <v>135</v>
      </c>
      <c r="O4" s="470" t="s">
        <v>135</v>
      </c>
      <c r="P4" s="470" t="s">
        <v>135</v>
      </c>
      <c r="Q4" s="470" t="s">
        <v>135</v>
      </c>
      <c r="R4" s="470" t="s">
        <v>135</v>
      </c>
      <c r="S4" s="470" t="s">
        <v>135</v>
      </c>
      <c r="T4" s="315"/>
    </row>
    <row r="5" spans="1:49" s="313" customFormat="1" ht="20.25">
      <c r="A5" s="316" t="s">
        <v>82</v>
      </c>
      <c r="B5" s="317" t="s">
        <v>136</v>
      </c>
      <c r="C5" s="318" t="s">
        <v>81</v>
      </c>
      <c r="D5" s="534">
        <v>412589</v>
      </c>
      <c r="E5" s="534">
        <v>465698</v>
      </c>
      <c r="F5" s="534">
        <v>402146</v>
      </c>
      <c r="G5" s="535">
        <v>414286</v>
      </c>
      <c r="H5" s="536">
        <v>464962</v>
      </c>
      <c r="I5" s="536">
        <v>472421</v>
      </c>
      <c r="J5" s="536">
        <v>421672</v>
      </c>
      <c r="K5" s="536">
        <v>520410</v>
      </c>
      <c r="L5" s="536">
        <v>575240</v>
      </c>
      <c r="M5" s="536">
        <v>549696</v>
      </c>
      <c r="N5" s="592">
        <v>509173</v>
      </c>
      <c r="O5" s="592">
        <v>344755</v>
      </c>
      <c r="P5" s="592">
        <v>341231</v>
      </c>
      <c r="Q5" s="592">
        <v>420531</v>
      </c>
      <c r="R5" s="649">
        <f>'NPKCa I Quart-Länder'!B21</f>
        <v>371684</v>
      </c>
      <c r="S5" s="520">
        <f>'NPKCa I Quart-Länder'!C21</f>
        <v>317300</v>
      </c>
      <c r="T5" s="319">
        <f>S5/Q5*100</f>
        <v>75.452225876332548</v>
      </c>
    </row>
    <row r="6" spans="1:49" s="313" customFormat="1" ht="20.25">
      <c r="A6" s="316" t="s">
        <v>82</v>
      </c>
      <c r="B6" s="317" t="s">
        <v>137</v>
      </c>
      <c r="C6" s="318" t="s">
        <v>81</v>
      </c>
      <c r="D6" s="534">
        <v>318844</v>
      </c>
      <c r="E6" s="534">
        <v>404546</v>
      </c>
      <c r="F6" s="534">
        <v>362553</v>
      </c>
      <c r="G6" s="535">
        <v>354730</v>
      </c>
      <c r="H6" s="536">
        <v>397955</v>
      </c>
      <c r="I6" s="536">
        <v>404168</v>
      </c>
      <c r="J6" s="536">
        <v>454781</v>
      </c>
      <c r="K6" s="536">
        <v>371496</v>
      </c>
      <c r="L6" s="536">
        <v>418744</v>
      </c>
      <c r="M6" s="536">
        <v>436111</v>
      </c>
      <c r="N6" s="592">
        <v>341232</v>
      </c>
      <c r="O6" s="592">
        <v>390959</v>
      </c>
      <c r="P6" s="592">
        <v>405072</v>
      </c>
      <c r="Q6" s="592">
        <v>371774</v>
      </c>
      <c r="R6" s="649">
        <v>291869</v>
      </c>
      <c r="S6" s="520">
        <v>0</v>
      </c>
      <c r="T6" s="319">
        <f t="shared" ref="T6:T30" si="0">S6/Q6*100</f>
        <v>0</v>
      </c>
    </row>
    <row r="7" spans="1:49" s="320" customFormat="1" ht="20.25">
      <c r="A7" s="316" t="s">
        <v>82</v>
      </c>
      <c r="B7" s="317" t="s">
        <v>138</v>
      </c>
      <c r="C7" s="318" t="s">
        <v>81</v>
      </c>
      <c r="D7" s="534">
        <v>457847</v>
      </c>
      <c r="E7" s="534">
        <v>472488</v>
      </c>
      <c r="F7" s="534">
        <v>445342</v>
      </c>
      <c r="G7" s="535">
        <v>516007</v>
      </c>
      <c r="H7" s="536">
        <v>454528</v>
      </c>
      <c r="I7" s="536">
        <v>420158</v>
      </c>
      <c r="J7" s="536">
        <v>352710</v>
      </c>
      <c r="K7" s="536">
        <v>403303</v>
      </c>
      <c r="L7" s="536">
        <v>382261</v>
      </c>
      <c r="M7" s="536">
        <v>381490</v>
      </c>
      <c r="N7" s="592">
        <v>384013</v>
      </c>
      <c r="O7" s="592">
        <v>316174</v>
      </c>
      <c r="P7" s="592">
        <v>295818</v>
      </c>
      <c r="Q7" s="592">
        <v>291653</v>
      </c>
      <c r="R7" s="650">
        <v>257747</v>
      </c>
      <c r="S7" s="521">
        <v>0</v>
      </c>
      <c r="T7" s="319">
        <f t="shared" si="0"/>
        <v>0</v>
      </c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</row>
    <row r="8" spans="1:49" s="323" customFormat="1" ht="21" thickBot="1">
      <c r="A8" s="321" t="s">
        <v>82</v>
      </c>
      <c r="B8" s="317" t="s">
        <v>139</v>
      </c>
      <c r="C8" s="322" t="s">
        <v>81</v>
      </c>
      <c r="D8" s="534">
        <v>479095</v>
      </c>
      <c r="E8" s="534">
        <v>313576</v>
      </c>
      <c r="F8" s="537">
        <v>354281</v>
      </c>
      <c r="G8" s="536">
        <v>409277</v>
      </c>
      <c r="H8" s="537">
        <v>309543</v>
      </c>
      <c r="I8" s="537">
        <v>350121</v>
      </c>
      <c r="J8" s="537">
        <v>405525</v>
      </c>
      <c r="K8" s="537">
        <v>388608</v>
      </c>
      <c r="L8" s="537">
        <v>342548</v>
      </c>
      <c r="M8" s="536">
        <v>426948</v>
      </c>
      <c r="N8" s="593">
        <v>376926</v>
      </c>
      <c r="O8" s="593">
        <v>279807</v>
      </c>
      <c r="P8" s="592">
        <v>283856</v>
      </c>
      <c r="Q8" s="592">
        <v>317757</v>
      </c>
      <c r="R8" s="651">
        <v>283797</v>
      </c>
      <c r="S8" s="471">
        <v>0</v>
      </c>
      <c r="T8" s="499">
        <f t="shared" si="0"/>
        <v>0</v>
      </c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</row>
    <row r="9" spans="1:49" ht="21" thickBot="1">
      <c r="A9" s="324" t="s">
        <v>82</v>
      </c>
      <c r="B9" s="325" t="s">
        <v>140</v>
      </c>
      <c r="C9" s="326" t="s">
        <v>81</v>
      </c>
      <c r="D9" s="538">
        <f t="shared" ref="D9:M9" si="1">D8+D7+D6+D5</f>
        <v>1668375</v>
      </c>
      <c r="E9" s="538">
        <f t="shared" si="1"/>
        <v>1656308</v>
      </c>
      <c r="F9" s="539">
        <f t="shared" si="1"/>
        <v>1564322</v>
      </c>
      <c r="G9" s="540">
        <f t="shared" si="1"/>
        <v>1694300</v>
      </c>
      <c r="H9" s="539">
        <f t="shared" si="1"/>
        <v>1626988</v>
      </c>
      <c r="I9" s="539">
        <f t="shared" si="1"/>
        <v>1646868</v>
      </c>
      <c r="J9" s="539">
        <f t="shared" si="1"/>
        <v>1634688</v>
      </c>
      <c r="K9" s="539">
        <f t="shared" si="1"/>
        <v>1683817</v>
      </c>
      <c r="L9" s="539">
        <f t="shared" si="1"/>
        <v>1718793</v>
      </c>
      <c r="M9" s="539">
        <f t="shared" si="1"/>
        <v>1794245</v>
      </c>
      <c r="N9" s="594">
        <v>1611344</v>
      </c>
      <c r="O9" s="594">
        <v>1331695</v>
      </c>
      <c r="P9" s="594">
        <v>1325977</v>
      </c>
      <c r="Q9" s="594">
        <v>1401715</v>
      </c>
      <c r="R9" s="652">
        <f>R8+R7+R6+R5</f>
        <v>1205097</v>
      </c>
      <c r="S9" s="522">
        <f>S8+S7+S6+S5</f>
        <v>317300</v>
      </c>
      <c r="T9" s="507">
        <f t="shared" si="0"/>
        <v>22.636555933267459</v>
      </c>
    </row>
    <row r="10" spans="1:49">
      <c r="D10" s="541"/>
      <c r="E10" s="541"/>
      <c r="F10" s="541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643"/>
      <c r="S10" s="523"/>
      <c r="T10" s="315" t="s">
        <v>151</v>
      </c>
      <c r="W10" s="312" t="s">
        <v>151</v>
      </c>
    </row>
    <row r="11" spans="1:49" s="313" customFormat="1" ht="23.25">
      <c r="A11" s="327" t="s">
        <v>83</v>
      </c>
      <c r="B11" s="328" t="s">
        <v>136</v>
      </c>
      <c r="C11" s="329" t="s">
        <v>141</v>
      </c>
      <c r="D11" s="543">
        <v>87955</v>
      </c>
      <c r="E11" s="543">
        <v>92790</v>
      </c>
      <c r="F11" s="543">
        <v>70230</v>
      </c>
      <c r="G11" s="544">
        <v>82768</v>
      </c>
      <c r="H11" s="545">
        <v>88653</v>
      </c>
      <c r="I11" s="545">
        <v>101929</v>
      </c>
      <c r="J11" s="545">
        <v>119591</v>
      </c>
      <c r="K11" s="545">
        <v>102457</v>
      </c>
      <c r="L11" s="545">
        <v>160111</v>
      </c>
      <c r="M11" s="545">
        <v>130954</v>
      </c>
      <c r="N11" s="545">
        <v>112665</v>
      </c>
      <c r="O11" s="545">
        <v>80385</v>
      </c>
      <c r="P11" s="545">
        <v>80649</v>
      </c>
      <c r="Q11" s="545">
        <v>106710</v>
      </c>
      <c r="R11" s="653">
        <f>'NPKCa I Quart-Länder'!E21</f>
        <v>81293</v>
      </c>
      <c r="S11" s="524">
        <f>'NPKCa I Quart-Länder'!F21</f>
        <v>50657</v>
      </c>
      <c r="T11" s="508">
        <f t="shared" si="0"/>
        <v>47.471652141317591</v>
      </c>
    </row>
    <row r="12" spans="1:49" s="313" customFormat="1" ht="23.25">
      <c r="A12" s="327" t="s">
        <v>83</v>
      </c>
      <c r="B12" s="328" t="s">
        <v>137</v>
      </c>
      <c r="C12" s="329" t="s">
        <v>141</v>
      </c>
      <c r="D12" s="543">
        <v>55247</v>
      </c>
      <c r="E12" s="543">
        <v>50326</v>
      </c>
      <c r="F12" s="543">
        <v>34854</v>
      </c>
      <c r="G12" s="544">
        <v>46382</v>
      </c>
      <c r="H12" s="545">
        <v>58044</v>
      </c>
      <c r="I12" s="545">
        <v>66141</v>
      </c>
      <c r="J12" s="545">
        <v>67495</v>
      </c>
      <c r="K12" s="545">
        <v>49186</v>
      </c>
      <c r="L12" s="545">
        <v>46116</v>
      </c>
      <c r="M12" s="546">
        <v>64082</v>
      </c>
      <c r="N12" s="545">
        <v>40091</v>
      </c>
      <c r="O12" s="545">
        <v>32609</v>
      </c>
      <c r="P12" s="546">
        <v>54410</v>
      </c>
      <c r="Q12" s="546">
        <v>44943</v>
      </c>
      <c r="R12" s="653">
        <v>28261</v>
      </c>
      <c r="S12" s="524">
        <v>0</v>
      </c>
      <c r="T12" s="508">
        <f t="shared" si="0"/>
        <v>0</v>
      </c>
    </row>
    <row r="13" spans="1:49" s="323" customFormat="1" ht="23.25">
      <c r="A13" s="327" t="s">
        <v>83</v>
      </c>
      <c r="B13" s="328" t="s">
        <v>138</v>
      </c>
      <c r="C13" s="329" t="s">
        <v>141</v>
      </c>
      <c r="D13" s="543">
        <v>72728</v>
      </c>
      <c r="E13" s="543">
        <v>51736</v>
      </c>
      <c r="F13" s="543">
        <v>49551</v>
      </c>
      <c r="G13" s="544">
        <v>72181</v>
      </c>
      <c r="H13" s="545">
        <v>44319</v>
      </c>
      <c r="I13" s="545">
        <v>48150</v>
      </c>
      <c r="J13" s="545">
        <v>39950</v>
      </c>
      <c r="K13" s="545">
        <v>42470</v>
      </c>
      <c r="L13" s="545">
        <v>43433</v>
      </c>
      <c r="M13" s="545">
        <v>43763</v>
      </c>
      <c r="N13" s="545">
        <v>41022</v>
      </c>
      <c r="O13" s="545">
        <v>32205</v>
      </c>
      <c r="P13" s="545">
        <v>40577</v>
      </c>
      <c r="Q13" s="545">
        <v>35559</v>
      </c>
      <c r="R13" s="653">
        <v>20076</v>
      </c>
      <c r="S13" s="524">
        <v>0</v>
      </c>
      <c r="T13" s="508">
        <f t="shared" si="0"/>
        <v>0</v>
      </c>
    </row>
    <row r="14" spans="1:49" s="323" customFormat="1" ht="24" thickBot="1">
      <c r="A14" s="330" t="s">
        <v>83</v>
      </c>
      <c r="B14" s="328" t="s">
        <v>139</v>
      </c>
      <c r="C14" s="329" t="s">
        <v>141</v>
      </c>
      <c r="D14" s="543">
        <v>100858</v>
      </c>
      <c r="E14" s="543">
        <v>17745</v>
      </c>
      <c r="F14" s="547">
        <v>56272</v>
      </c>
      <c r="G14" s="545">
        <v>67382</v>
      </c>
      <c r="H14" s="547">
        <v>38049</v>
      </c>
      <c r="I14" s="547">
        <v>48727</v>
      </c>
      <c r="J14" s="547">
        <v>93440</v>
      </c>
      <c r="K14" s="547">
        <v>43499</v>
      </c>
      <c r="L14" s="547">
        <v>49293</v>
      </c>
      <c r="M14" s="547">
        <v>34560</v>
      </c>
      <c r="N14" s="547">
        <v>54511</v>
      </c>
      <c r="O14" s="547">
        <v>33895</v>
      </c>
      <c r="P14" s="547">
        <v>55430</v>
      </c>
      <c r="Q14" s="548">
        <v>47069</v>
      </c>
      <c r="R14" s="654">
        <v>29923</v>
      </c>
      <c r="S14" s="472">
        <v>0</v>
      </c>
      <c r="T14" s="509">
        <f t="shared" si="0"/>
        <v>0</v>
      </c>
    </row>
    <row r="15" spans="1:49" ht="24" thickBot="1">
      <c r="A15" s="331" t="s">
        <v>83</v>
      </c>
      <c r="B15" s="332" t="s">
        <v>140</v>
      </c>
      <c r="C15" s="333" t="s">
        <v>141</v>
      </c>
      <c r="D15" s="549">
        <f t="shared" ref="D15:M15" si="2">D14+D13+D12+D11</f>
        <v>316788</v>
      </c>
      <c r="E15" s="549">
        <f t="shared" si="2"/>
        <v>212597</v>
      </c>
      <c r="F15" s="550">
        <f t="shared" si="2"/>
        <v>210907</v>
      </c>
      <c r="G15" s="551">
        <f t="shared" si="2"/>
        <v>268713</v>
      </c>
      <c r="H15" s="550">
        <f t="shared" si="2"/>
        <v>229065</v>
      </c>
      <c r="I15" s="550">
        <f t="shared" si="2"/>
        <v>264947</v>
      </c>
      <c r="J15" s="550">
        <f t="shared" si="2"/>
        <v>320476</v>
      </c>
      <c r="K15" s="550">
        <f t="shared" si="2"/>
        <v>237612</v>
      </c>
      <c r="L15" s="550">
        <f t="shared" si="2"/>
        <v>298953</v>
      </c>
      <c r="M15" s="550">
        <f t="shared" si="2"/>
        <v>273359</v>
      </c>
      <c r="N15" s="550">
        <v>248289</v>
      </c>
      <c r="O15" s="550">
        <v>179094</v>
      </c>
      <c r="P15" s="550">
        <v>231066</v>
      </c>
      <c r="Q15" s="550">
        <v>234281</v>
      </c>
      <c r="R15" s="655">
        <f>R14+R13+R12+R11</f>
        <v>159553</v>
      </c>
      <c r="S15" s="525">
        <f>S14+S13+S12+S11</f>
        <v>50657</v>
      </c>
      <c r="T15" s="510">
        <f t="shared" si="0"/>
        <v>21.622325327277927</v>
      </c>
    </row>
    <row r="16" spans="1:49" ht="15">
      <c r="D16" s="541"/>
      <c r="E16" s="541"/>
      <c r="F16" s="541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643"/>
      <c r="S16" s="523"/>
      <c r="T16" s="315" t="s">
        <v>151</v>
      </c>
      <c r="U16" s="576"/>
    </row>
    <row r="17" spans="1:29" s="313" customFormat="1" ht="23.25">
      <c r="A17" s="334" t="s">
        <v>84</v>
      </c>
      <c r="B17" s="335" t="s">
        <v>136</v>
      </c>
      <c r="C17" s="336" t="s">
        <v>142</v>
      </c>
      <c r="D17" s="552">
        <v>110032</v>
      </c>
      <c r="E17" s="552">
        <v>122952</v>
      </c>
      <c r="F17" s="552">
        <v>126183</v>
      </c>
      <c r="G17" s="553">
        <v>145375</v>
      </c>
      <c r="H17" s="554">
        <v>129744</v>
      </c>
      <c r="I17" s="554">
        <v>92384</v>
      </c>
      <c r="J17" s="554">
        <v>88257</v>
      </c>
      <c r="K17" s="554">
        <v>147238</v>
      </c>
      <c r="L17" s="554">
        <v>142215</v>
      </c>
      <c r="M17" s="555">
        <v>103543</v>
      </c>
      <c r="N17" s="595">
        <v>136494</v>
      </c>
      <c r="O17" s="595">
        <v>94134</v>
      </c>
      <c r="P17" s="596">
        <v>123759</v>
      </c>
      <c r="Q17" s="596">
        <v>116011</v>
      </c>
      <c r="R17" s="656">
        <f>'NPKCa I Quart-Länder'!H21</f>
        <v>116430</v>
      </c>
      <c r="S17" s="526">
        <f>'NPKCa I Quart-Länder'!I21</f>
        <v>69644</v>
      </c>
      <c r="T17" s="511">
        <f t="shared" si="0"/>
        <v>60.032238322228061</v>
      </c>
      <c r="U17" s="575"/>
    </row>
    <row r="18" spans="1:29" s="313" customFormat="1" ht="23.25">
      <c r="A18" s="334" t="s">
        <v>84</v>
      </c>
      <c r="B18" s="335" t="s">
        <v>137</v>
      </c>
      <c r="C18" s="336" t="s">
        <v>142</v>
      </c>
      <c r="D18" s="552">
        <v>134036</v>
      </c>
      <c r="E18" s="552">
        <v>143994</v>
      </c>
      <c r="F18" s="552">
        <v>30676</v>
      </c>
      <c r="G18" s="553">
        <v>111863</v>
      </c>
      <c r="H18" s="554">
        <v>105438</v>
      </c>
      <c r="I18" s="554">
        <v>110369</v>
      </c>
      <c r="J18" s="554">
        <v>128122</v>
      </c>
      <c r="K18" s="554">
        <v>126588</v>
      </c>
      <c r="L18" s="554">
        <v>113225</v>
      </c>
      <c r="M18" s="555">
        <v>106592</v>
      </c>
      <c r="N18" s="595">
        <v>111966</v>
      </c>
      <c r="O18" s="595">
        <v>105568</v>
      </c>
      <c r="P18" s="596">
        <v>111442</v>
      </c>
      <c r="Q18" s="596">
        <v>114829</v>
      </c>
      <c r="R18" s="656">
        <v>117068</v>
      </c>
      <c r="S18" s="526">
        <v>0</v>
      </c>
      <c r="T18" s="511">
        <f t="shared" si="0"/>
        <v>0</v>
      </c>
      <c r="U18" s="575"/>
    </row>
    <row r="19" spans="1:29" s="323" customFormat="1" ht="23.25">
      <c r="A19" s="334" t="s">
        <v>84</v>
      </c>
      <c r="B19" s="335" t="s">
        <v>138</v>
      </c>
      <c r="C19" s="336" t="s">
        <v>142</v>
      </c>
      <c r="D19" s="552">
        <v>129985</v>
      </c>
      <c r="E19" s="552">
        <v>97772</v>
      </c>
      <c r="F19" s="552">
        <v>45391</v>
      </c>
      <c r="G19" s="553">
        <v>102608</v>
      </c>
      <c r="H19" s="554">
        <v>103308</v>
      </c>
      <c r="I19" s="554">
        <v>113758</v>
      </c>
      <c r="J19" s="554">
        <v>88313</v>
      </c>
      <c r="K19" s="554">
        <v>93491</v>
      </c>
      <c r="L19" s="554">
        <v>74191</v>
      </c>
      <c r="M19" s="555">
        <v>58300</v>
      </c>
      <c r="N19" s="595">
        <v>68260</v>
      </c>
      <c r="O19" s="595">
        <v>75885</v>
      </c>
      <c r="P19" s="596">
        <v>85893</v>
      </c>
      <c r="Q19" s="596">
        <v>79020</v>
      </c>
      <c r="R19" s="656">
        <v>87684</v>
      </c>
      <c r="S19" s="526">
        <v>0</v>
      </c>
      <c r="T19" s="511">
        <f t="shared" si="0"/>
        <v>0</v>
      </c>
      <c r="U19" s="575"/>
    </row>
    <row r="20" spans="1:29" s="323" customFormat="1" ht="19.5" customHeight="1" thickBot="1">
      <c r="A20" s="337" t="s">
        <v>84</v>
      </c>
      <c r="B20" s="335" t="s">
        <v>139</v>
      </c>
      <c r="C20" s="336" t="s">
        <v>142</v>
      </c>
      <c r="D20" s="552">
        <v>114382</v>
      </c>
      <c r="E20" s="552">
        <v>38098</v>
      </c>
      <c r="F20" s="556">
        <v>58225</v>
      </c>
      <c r="G20" s="554">
        <v>95631</v>
      </c>
      <c r="H20" s="556">
        <v>79756</v>
      </c>
      <c r="I20" s="556">
        <v>90314</v>
      </c>
      <c r="J20" s="556">
        <v>99038</v>
      </c>
      <c r="K20" s="556">
        <v>110943</v>
      </c>
      <c r="L20" s="556">
        <v>113433</v>
      </c>
      <c r="M20" s="557">
        <v>123319</v>
      </c>
      <c r="N20" s="597">
        <v>123666</v>
      </c>
      <c r="O20" s="597">
        <v>98461</v>
      </c>
      <c r="P20" s="598">
        <v>103034</v>
      </c>
      <c r="Q20" s="598">
        <v>133878</v>
      </c>
      <c r="R20" s="657">
        <v>92547</v>
      </c>
      <c r="S20" s="473">
        <v>0</v>
      </c>
      <c r="T20" s="512">
        <f t="shared" si="0"/>
        <v>0</v>
      </c>
      <c r="U20" s="575"/>
      <c r="Y20" s="636"/>
      <c r="Z20" s="636"/>
      <c r="AA20" s="636"/>
    </row>
    <row r="21" spans="1:29" ht="24" thickBot="1">
      <c r="A21" s="338" t="s">
        <v>84</v>
      </c>
      <c r="B21" s="339" t="s">
        <v>140</v>
      </c>
      <c r="C21" s="340" t="s">
        <v>142</v>
      </c>
      <c r="D21" s="558">
        <f t="shared" ref="D21:M21" si="3">D20+D19+D18+D17</f>
        <v>488435</v>
      </c>
      <c r="E21" s="558">
        <f t="shared" si="3"/>
        <v>402816</v>
      </c>
      <c r="F21" s="559">
        <f t="shared" si="3"/>
        <v>260475</v>
      </c>
      <c r="G21" s="560">
        <f t="shared" si="3"/>
        <v>455477</v>
      </c>
      <c r="H21" s="559">
        <f t="shared" si="3"/>
        <v>418246</v>
      </c>
      <c r="I21" s="559">
        <f t="shared" si="3"/>
        <v>406825</v>
      </c>
      <c r="J21" s="559">
        <f t="shared" si="3"/>
        <v>403730</v>
      </c>
      <c r="K21" s="559">
        <f t="shared" si="3"/>
        <v>478260</v>
      </c>
      <c r="L21" s="559">
        <f t="shared" si="3"/>
        <v>443064</v>
      </c>
      <c r="M21" s="561">
        <f t="shared" si="3"/>
        <v>391754</v>
      </c>
      <c r="N21" s="599">
        <v>440386</v>
      </c>
      <c r="O21" s="599">
        <v>374048</v>
      </c>
      <c r="P21" s="600">
        <v>424128</v>
      </c>
      <c r="Q21" s="600">
        <v>443738</v>
      </c>
      <c r="R21" s="658">
        <f>R20+R19+R18+R17</f>
        <v>413729</v>
      </c>
      <c r="S21" s="527">
        <f>S20+S19+S18+S17</f>
        <v>69644</v>
      </c>
      <c r="T21" s="513">
        <f t="shared" si="0"/>
        <v>15.694846959241715</v>
      </c>
      <c r="U21" s="575"/>
      <c r="Y21" s="636"/>
      <c r="Z21" s="636"/>
      <c r="AA21" s="636"/>
      <c r="AB21" s="323"/>
      <c r="AC21" s="638"/>
    </row>
    <row r="22" spans="1:29" ht="18" customHeight="1" thickBot="1">
      <c r="A22" s="341"/>
      <c r="B22" s="342"/>
      <c r="C22" s="343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644"/>
      <c r="S22" s="528"/>
      <c r="T22" s="514" t="s">
        <v>151</v>
      </c>
      <c r="U22" s="576"/>
      <c r="W22" s="661" t="s">
        <v>198</v>
      </c>
      <c r="X22" s="666" t="s">
        <v>195</v>
      </c>
      <c r="Y22" s="662" t="s">
        <v>196</v>
      </c>
      <c r="Z22" s="662"/>
      <c r="AA22" s="662" t="s">
        <v>197</v>
      </c>
      <c r="AB22" s="315"/>
    </row>
    <row r="23" spans="1:29" s="313" customFormat="1" ht="21" thickBot="1">
      <c r="A23" s="344" t="s">
        <v>85</v>
      </c>
      <c r="B23" s="345" t="s">
        <v>164</v>
      </c>
      <c r="C23" s="346" t="s">
        <v>86</v>
      </c>
      <c r="D23" s="563">
        <v>253089</v>
      </c>
      <c r="E23" s="563">
        <v>271009</v>
      </c>
      <c r="F23" s="563">
        <v>261672</v>
      </c>
      <c r="G23" s="564">
        <v>199677</v>
      </c>
      <c r="H23" s="565">
        <v>422357</v>
      </c>
      <c r="I23" s="565">
        <v>411875</v>
      </c>
      <c r="J23" s="565">
        <v>305356</v>
      </c>
      <c r="K23" s="565">
        <v>556202</v>
      </c>
      <c r="L23" s="565">
        <v>435804</v>
      </c>
      <c r="M23" s="565">
        <v>327397</v>
      </c>
      <c r="N23" s="565">
        <v>476842</v>
      </c>
      <c r="O23" s="565">
        <v>444805</v>
      </c>
      <c r="P23" s="565">
        <v>438350</v>
      </c>
      <c r="Q23" s="634">
        <v>407004</v>
      </c>
      <c r="R23" s="659">
        <f>'NPKCa I Quart-Länder'!K21</f>
        <v>431412</v>
      </c>
      <c r="S23" s="648">
        <f>'NPKCa I Quart-Länder'!L21</f>
        <v>507896</v>
      </c>
      <c r="T23" s="516">
        <f t="shared" si="0"/>
        <v>124.78894556318856</v>
      </c>
      <c r="U23" s="575"/>
      <c r="W23" s="663">
        <f>SUM(H23:S23)</f>
        <v>5165300</v>
      </c>
      <c r="X23" s="667">
        <v>11</v>
      </c>
      <c r="Y23" s="635">
        <f>W23/X23</f>
        <v>469572.72727272729</v>
      </c>
      <c r="Z23" s="637"/>
      <c r="AA23" s="670">
        <f>S23/Y23</f>
        <v>1.0816130718448105</v>
      </c>
      <c r="AB23" s="664"/>
      <c r="AC23" s="639"/>
    </row>
    <row r="24" spans="1:29" s="313" customFormat="1" ht="29.25" customHeight="1">
      <c r="A24" s="344" t="s">
        <v>85</v>
      </c>
      <c r="B24" s="345" t="s">
        <v>165</v>
      </c>
      <c r="C24" s="346" t="s">
        <v>86</v>
      </c>
      <c r="D24" s="563">
        <v>463471</v>
      </c>
      <c r="E24" s="563">
        <v>495322</v>
      </c>
      <c r="F24" s="563">
        <v>416327</v>
      </c>
      <c r="G24" s="564">
        <v>452968</v>
      </c>
      <c r="H24" s="565">
        <v>447724</v>
      </c>
      <c r="I24" s="565">
        <v>459554</v>
      </c>
      <c r="J24" s="565">
        <v>545242</v>
      </c>
      <c r="K24" s="565">
        <v>573753</v>
      </c>
      <c r="L24" s="565">
        <v>517982</v>
      </c>
      <c r="M24" s="565">
        <v>469786</v>
      </c>
      <c r="N24" s="565">
        <v>507382</v>
      </c>
      <c r="O24" s="565">
        <v>715358</v>
      </c>
      <c r="P24" s="565">
        <v>571802</v>
      </c>
      <c r="Q24" s="565">
        <v>697152</v>
      </c>
      <c r="R24" s="659">
        <v>587920</v>
      </c>
      <c r="S24" s="529">
        <v>0</v>
      </c>
      <c r="T24" s="515">
        <f t="shared" si="0"/>
        <v>0</v>
      </c>
      <c r="U24" s="575"/>
      <c r="W24" s="663"/>
      <c r="X24" s="668"/>
      <c r="Y24" s="690"/>
      <c r="Z24" s="691"/>
      <c r="AA24" s="691"/>
      <c r="AB24" s="664"/>
    </row>
    <row r="25" spans="1:29" s="323" customFormat="1" ht="21" thickBot="1">
      <c r="A25" s="344" t="s">
        <v>85</v>
      </c>
      <c r="B25" s="345" t="s">
        <v>166</v>
      </c>
      <c r="C25" s="346" t="s">
        <v>86</v>
      </c>
      <c r="D25" s="563">
        <v>1095866</v>
      </c>
      <c r="E25" s="563">
        <v>1227651</v>
      </c>
      <c r="F25" s="563">
        <v>1088025</v>
      </c>
      <c r="G25" s="564">
        <v>1042272</v>
      </c>
      <c r="H25" s="565">
        <v>1100277</v>
      </c>
      <c r="I25" s="565">
        <v>1277441</v>
      </c>
      <c r="J25" s="565">
        <v>1318518</v>
      </c>
      <c r="K25" s="565">
        <v>1366101</v>
      </c>
      <c r="L25" s="565">
        <v>1305158</v>
      </c>
      <c r="M25" s="565">
        <v>1269860</v>
      </c>
      <c r="N25" s="565">
        <v>1435414</v>
      </c>
      <c r="O25" s="565">
        <v>1449173</v>
      </c>
      <c r="P25" s="565">
        <v>1278499</v>
      </c>
      <c r="Q25" s="565">
        <v>1266822</v>
      </c>
      <c r="R25" s="659">
        <v>1252063</v>
      </c>
      <c r="S25" s="529">
        <v>0</v>
      </c>
      <c r="T25" s="515">
        <f t="shared" si="0"/>
        <v>0</v>
      </c>
      <c r="U25" s="575"/>
      <c r="W25" s="663"/>
      <c r="X25" s="666"/>
      <c r="Y25" s="665"/>
      <c r="Z25" s="665"/>
      <c r="AA25" s="665"/>
      <c r="AB25" s="665"/>
    </row>
    <row r="26" spans="1:29" ht="20.25" customHeight="1" thickBot="1">
      <c r="A26" s="347" t="s">
        <v>85</v>
      </c>
      <c r="B26" s="345" t="s">
        <v>167</v>
      </c>
      <c r="C26" s="348" t="s">
        <v>86</v>
      </c>
      <c r="D26" s="563">
        <v>343431</v>
      </c>
      <c r="E26" s="563">
        <v>388197</v>
      </c>
      <c r="F26" s="566">
        <v>334173</v>
      </c>
      <c r="G26" s="564">
        <v>361211</v>
      </c>
      <c r="H26" s="567">
        <v>409866</v>
      </c>
      <c r="I26" s="568">
        <v>399198</v>
      </c>
      <c r="J26" s="565">
        <v>416548</v>
      </c>
      <c r="K26" s="565">
        <v>439125</v>
      </c>
      <c r="L26" s="565">
        <v>326592</v>
      </c>
      <c r="M26" s="565">
        <v>418982</v>
      </c>
      <c r="N26" s="565">
        <v>337968</v>
      </c>
      <c r="O26" s="565">
        <v>407087</v>
      </c>
      <c r="P26" s="565">
        <v>314670</v>
      </c>
      <c r="Q26" s="601">
        <v>405284</v>
      </c>
      <c r="R26" s="660">
        <v>407291</v>
      </c>
      <c r="S26" s="474">
        <v>0</v>
      </c>
      <c r="T26" s="516">
        <f t="shared" si="0"/>
        <v>0</v>
      </c>
      <c r="U26" s="575"/>
      <c r="W26" s="663"/>
      <c r="X26" s="666"/>
      <c r="Y26" s="315"/>
      <c r="Z26" s="315"/>
      <c r="AA26" s="315"/>
      <c r="AB26" s="315"/>
    </row>
    <row r="27" spans="1:29" ht="21" thickBot="1">
      <c r="A27" s="605" t="s">
        <v>85</v>
      </c>
      <c r="B27" s="606" t="s">
        <v>158</v>
      </c>
      <c r="C27" s="607" t="s">
        <v>86</v>
      </c>
      <c r="D27" s="608">
        <f t="shared" ref="D27:S27" si="4">D23+D24</f>
        <v>716560</v>
      </c>
      <c r="E27" s="608">
        <f t="shared" si="4"/>
        <v>766331</v>
      </c>
      <c r="F27" s="608">
        <f t="shared" si="4"/>
        <v>677999</v>
      </c>
      <c r="G27" s="608">
        <f t="shared" si="4"/>
        <v>652645</v>
      </c>
      <c r="H27" s="608">
        <f t="shared" si="4"/>
        <v>870081</v>
      </c>
      <c r="I27" s="608">
        <f t="shared" si="4"/>
        <v>871429</v>
      </c>
      <c r="J27" s="608">
        <f t="shared" si="4"/>
        <v>850598</v>
      </c>
      <c r="K27" s="608">
        <f t="shared" si="4"/>
        <v>1129955</v>
      </c>
      <c r="L27" s="608">
        <f t="shared" si="4"/>
        <v>953786</v>
      </c>
      <c r="M27" s="608">
        <f t="shared" si="4"/>
        <v>797183</v>
      </c>
      <c r="N27" s="609">
        <v>984224</v>
      </c>
      <c r="O27" s="609">
        <v>1160163</v>
      </c>
      <c r="P27" s="609">
        <v>1010152</v>
      </c>
      <c r="Q27" s="609">
        <v>1121763</v>
      </c>
      <c r="R27" s="610">
        <f>R23+R24</f>
        <v>1019332</v>
      </c>
      <c r="S27" s="610">
        <f t="shared" si="4"/>
        <v>507896</v>
      </c>
      <c r="T27" s="611">
        <f t="shared" si="0"/>
        <v>45.276586943944487</v>
      </c>
      <c r="U27" s="575"/>
      <c r="W27" s="589"/>
      <c r="X27" s="666"/>
      <c r="Y27" s="315"/>
      <c r="Z27" s="315"/>
      <c r="AA27" s="315"/>
      <c r="AB27" s="315"/>
    </row>
    <row r="28" spans="1:29" ht="21" thickBot="1">
      <c r="A28" s="612" t="s">
        <v>85</v>
      </c>
      <c r="B28" s="613" t="s">
        <v>185</v>
      </c>
      <c r="C28" s="614" t="s">
        <v>86</v>
      </c>
      <c r="D28" s="615"/>
      <c r="E28" s="615"/>
      <c r="F28" s="615"/>
      <c r="G28" s="616">
        <f t="shared" ref="G28:P28" si="5">SUM(G23:G25)</f>
        <v>1694917</v>
      </c>
      <c r="H28" s="616">
        <f t="shared" si="5"/>
        <v>1970358</v>
      </c>
      <c r="I28" s="616">
        <f t="shared" si="5"/>
        <v>2148870</v>
      </c>
      <c r="J28" s="616">
        <f t="shared" si="5"/>
        <v>2169116</v>
      </c>
      <c r="K28" s="616">
        <f t="shared" si="5"/>
        <v>2496056</v>
      </c>
      <c r="L28" s="616">
        <f t="shared" si="5"/>
        <v>2258944</v>
      </c>
      <c r="M28" s="616">
        <f t="shared" si="5"/>
        <v>2067043</v>
      </c>
      <c r="N28" s="616">
        <f t="shared" si="5"/>
        <v>2419638</v>
      </c>
      <c r="O28" s="616">
        <f t="shared" si="5"/>
        <v>2609336</v>
      </c>
      <c r="P28" s="616">
        <f t="shared" si="5"/>
        <v>2288651</v>
      </c>
      <c r="Q28" s="616">
        <f>SUM(Q23:Q25)</f>
        <v>2370978</v>
      </c>
      <c r="R28" s="645">
        <f>SUM(R23:R25)</f>
        <v>2271395</v>
      </c>
      <c r="S28" s="617"/>
      <c r="T28" s="618">
        <f t="shared" si="0"/>
        <v>0</v>
      </c>
      <c r="U28" s="575"/>
      <c r="W28" s="589"/>
      <c r="X28" s="666"/>
      <c r="Y28" s="315"/>
      <c r="Z28" s="315"/>
      <c r="AA28" s="315"/>
      <c r="AB28" s="315"/>
    </row>
    <row r="29" spans="1:29" ht="21" thickBot="1">
      <c r="A29" s="619" t="s">
        <v>85</v>
      </c>
      <c r="B29" s="620" t="s">
        <v>159</v>
      </c>
      <c r="C29" s="621" t="s">
        <v>86</v>
      </c>
      <c r="D29" s="622">
        <f t="shared" ref="D29:M29" si="6">D25+D26</f>
        <v>1439297</v>
      </c>
      <c r="E29" s="622">
        <f t="shared" si="6"/>
        <v>1615848</v>
      </c>
      <c r="F29" s="622">
        <f t="shared" si="6"/>
        <v>1422198</v>
      </c>
      <c r="G29" s="622">
        <f t="shared" si="6"/>
        <v>1403483</v>
      </c>
      <c r="H29" s="622">
        <f t="shared" si="6"/>
        <v>1510143</v>
      </c>
      <c r="I29" s="622">
        <f t="shared" si="6"/>
        <v>1676639</v>
      </c>
      <c r="J29" s="622">
        <f t="shared" si="6"/>
        <v>1735066</v>
      </c>
      <c r="K29" s="622">
        <f t="shared" si="6"/>
        <v>1805226</v>
      </c>
      <c r="L29" s="622">
        <f t="shared" si="6"/>
        <v>1631750</v>
      </c>
      <c r="M29" s="622">
        <f t="shared" si="6"/>
        <v>1688842</v>
      </c>
      <c r="N29" s="623">
        <v>1773382</v>
      </c>
      <c r="O29" s="622">
        <v>1856260</v>
      </c>
      <c r="P29" s="624">
        <v>1594654</v>
      </c>
      <c r="Q29" s="625">
        <f>SUM(Q25:Q26)</f>
        <v>1672106</v>
      </c>
      <c r="R29" s="624">
        <f>R25+R26</f>
        <v>1659354</v>
      </c>
      <c r="S29" s="624">
        <f>S25+S26</f>
        <v>0</v>
      </c>
      <c r="T29" s="626">
        <f t="shared" si="0"/>
        <v>0</v>
      </c>
      <c r="U29" s="575"/>
      <c r="W29" s="589"/>
      <c r="X29" s="666"/>
      <c r="Y29" s="315"/>
      <c r="Z29" s="315"/>
      <c r="AA29" s="315"/>
      <c r="AB29" s="315"/>
    </row>
    <row r="30" spans="1:29" ht="27" thickBot="1">
      <c r="A30" s="627" t="s">
        <v>85</v>
      </c>
      <c r="B30" s="628" t="s">
        <v>140</v>
      </c>
      <c r="C30" s="629" t="s">
        <v>86</v>
      </c>
      <c r="D30" s="630">
        <f t="shared" ref="D30:M30" si="7">D23+D24+D25+D26</f>
        <v>2155857</v>
      </c>
      <c r="E30" s="630">
        <f t="shared" si="7"/>
        <v>2382179</v>
      </c>
      <c r="F30" s="630">
        <f t="shared" si="7"/>
        <v>2100197</v>
      </c>
      <c r="G30" s="630">
        <f t="shared" si="7"/>
        <v>2056128</v>
      </c>
      <c r="H30" s="630">
        <f t="shared" si="7"/>
        <v>2380224</v>
      </c>
      <c r="I30" s="630">
        <f t="shared" si="7"/>
        <v>2548068</v>
      </c>
      <c r="J30" s="630">
        <f t="shared" si="7"/>
        <v>2585664</v>
      </c>
      <c r="K30" s="572">
        <f t="shared" si="7"/>
        <v>2935181</v>
      </c>
      <c r="L30" s="630">
        <f t="shared" si="7"/>
        <v>2585536</v>
      </c>
      <c r="M30" s="630">
        <f t="shared" si="7"/>
        <v>2486025</v>
      </c>
      <c r="N30" s="633">
        <v>2757606</v>
      </c>
      <c r="O30" s="572">
        <v>3016423</v>
      </c>
      <c r="P30" s="631">
        <v>2604806</v>
      </c>
      <c r="Q30" s="604">
        <f>SUM(Q23:Q26)</f>
        <v>2776262</v>
      </c>
      <c r="R30" s="631">
        <f>R23+R24+R25+R26</f>
        <v>2678686</v>
      </c>
      <c r="S30" s="631">
        <f>S23+S24+S25+S26</f>
        <v>507896</v>
      </c>
      <c r="T30" s="632">
        <f t="shared" si="0"/>
        <v>18.294238800228509</v>
      </c>
      <c r="W30" s="663"/>
      <c r="X30" s="666"/>
      <c r="Y30" s="315"/>
      <c r="Z30" s="315"/>
      <c r="AA30" s="315"/>
      <c r="AB30" s="315"/>
    </row>
    <row r="31" spans="1:29">
      <c r="N31" s="315" t="s">
        <v>151</v>
      </c>
      <c r="O31" s="677"/>
      <c r="R31" s="646" t="s">
        <v>151</v>
      </c>
      <c r="S31" s="315" t="s">
        <v>151</v>
      </c>
      <c r="T31" s="315" t="s">
        <v>151</v>
      </c>
      <c r="W31" s="315"/>
      <c r="X31" s="669"/>
      <c r="Y31" s="315"/>
      <c r="Z31" s="315"/>
      <c r="AA31" s="315"/>
      <c r="AB31" s="315"/>
    </row>
    <row r="32" spans="1:29" ht="24" thickBot="1">
      <c r="O32" s="676"/>
      <c r="P32" s="676"/>
      <c r="Q32" s="676"/>
      <c r="R32" s="646"/>
      <c r="T32" s="315" t="s">
        <v>151</v>
      </c>
      <c r="W32" s="315"/>
      <c r="X32" s="669" t="s">
        <v>151</v>
      </c>
      <c r="Y32" s="315"/>
      <c r="Z32" s="315"/>
      <c r="AA32" s="315"/>
      <c r="AB32" s="315"/>
    </row>
    <row r="33" spans="1:28" ht="24.75" thickTop="1" thickBot="1">
      <c r="A33" s="481" t="s">
        <v>78</v>
      </c>
      <c r="B33" s="482" t="s">
        <v>160</v>
      </c>
      <c r="C33" s="483"/>
      <c r="D33" s="484">
        <f t="shared" ref="D33:N33" si="8">D5+D11+D17+D23</f>
        <v>863665</v>
      </c>
      <c r="E33" s="484">
        <f t="shared" si="8"/>
        <v>952449</v>
      </c>
      <c r="F33" s="484">
        <f t="shared" si="8"/>
        <v>860231</v>
      </c>
      <c r="G33" s="484">
        <f t="shared" si="8"/>
        <v>842106</v>
      </c>
      <c r="H33" s="484">
        <f t="shared" si="8"/>
        <v>1105716</v>
      </c>
      <c r="I33" s="484">
        <f t="shared" si="8"/>
        <v>1078609</v>
      </c>
      <c r="J33" s="484">
        <f t="shared" si="8"/>
        <v>934876</v>
      </c>
      <c r="K33" s="484">
        <f t="shared" si="8"/>
        <v>1326307</v>
      </c>
      <c r="L33" s="484">
        <f t="shared" si="8"/>
        <v>1313370</v>
      </c>
      <c r="M33" s="484">
        <f t="shared" si="8"/>
        <v>1111590</v>
      </c>
      <c r="N33" s="484">
        <f t="shared" si="8"/>
        <v>1235174</v>
      </c>
      <c r="O33" s="484">
        <v>964079</v>
      </c>
      <c r="P33" s="484">
        <v>983989</v>
      </c>
      <c r="Q33" s="484">
        <v>1067863</v>
      </c>
      <c r="R33" s="484">
        <f t="shared" ref="R33:S36" si="9">R5+R11+R17+R23</f>
        <v>1000819</v>
      </c>
      <c r="S33" s="484">
        <f t="shared" si="9"/>
        <v>945497</v>
      </c>
      <c r="T33" s="485">
        <f t="shared" ref="T33:T38" si="10">S33/Q33*100</f>
        <v>88.541039440452565</v>
      </c>
      <c r="W33" s="315"/>
      <c r="X33" s="669"/>
      <c r="Y33" s="315"/>
      <c r="Z33" s="315"/>
      <c r="AA33" s="315"/>
      <c r="AB33" s="315"/>
    </row>
    <row r="34" spans="1:28" ht="24.75" thickTop="1" thickBot="1">
      <c r="A34" s="481" t="s">
        <v>78</v>
      </c>
      <c r="B34" s="482" t="s">
        <v>161</v>
      </c>
      <c r="C34" s="483"/>
      <c r="D34" s="484">
        <f t="shared" ref="D34:N34" si="11">D6+D12+D18+D24</f>
        <v>971598</v>
      </c>
      <c r="E34" s="484">
        <f t="shared" si="11"/>
        <v>1094188</v>
      </c>
      <c r="F34" s="484">
        <f t="shared" si="11"/>
        <v>844410</v>
      </c>
      <c r="G34" s="484">
        <f t="shared" si="11"/>
        <v>965943</v>
      </c>
      <c r="H34" s="484">
        <f t="shared" si="11"/>
        <v>1009161</v>
      </c>
      <c r="I34" s="484">
        <f t="shared" si="11"/>
        <v>1040232</v>
      </c>
      <c r="J34" s="484">
        <f t="shared" si="11"/>
        <v>1195640</v>
      </c>
      <c r="K34" s="484">
        <f t="shared" si="11"/>
        <v>1121023</v>
      </c>
      <c r="L34" s="484">
        <f t="shared" si="11"/>
        <v>1096067</v>
      </c>
      <c r="M34" s="484">
        <f t="shared" si="11"/>
        <v>1076571</v>
      </c>
      <c r="N34" s="484">
        <f t="shared" si="11"/>
        <v>1000671</v>
      </c>
      <c r="O34" s="484">
        <v>1244494</v>
      </c>
      <c r="P34" s="484">
        <v>1154945</v>
      </c>
      <c r="Q34" s="484">
        <v>1228698</v>
      </c>
      <c r="R34" s="484">
        <f t="shared" si="9"/>
        <v>1025118</v>
      </c>
      <c r="S34" s="484">
        <f t="shared" si="9"/>
        <v>0</v>
      </c>
      <c r="T34" s="485">
        <f t="shared" si="10"/>
        <v>0</v>
      </c>
      <c r="W34" s="315"/>
      <c r="X34" s="315"/>
      <c r="Y34" s="315"/>
      <c r="Z34" s="315"/>
      <c r="AA34" s="315"/>
      <c r="AB34" s="315"/>
    </row>
    <row r="35" spans="1:28" ht="24.75" thickTop="1" thickBot="1">
      <c r="A35" s="481" t="s">
        <v>78</v>
      </c>
      <c r="B35" s="482" t="s">
        <v>162</v>
      </c>
      <c r="C35" s="483"/>
      <c r="D35" s="484">
        <f t="shared" ref="D35:N35" si="12">D7+D13+D19+D25</f>
        <v>1756426</v>
      </c>
      <c r="E35" s="484">
        <f t="shared" si="12"/>
        <v>1849647</v>
      </c>
      <c r="F35" s="484">
        <f t="shared" si="12"/>
        <v>1628309</v>
      </c>
      <c r="G35" s="484">
        <f t="shared" si="12"/>
        <v>1733068</v>
      </c>
      <c r="H35" s="484">
        <f t="shared" si="12"/>
        <v>1702432</v>
      </c>
      <c r="I35" s="484">
        <f t="shared" si="12"/>
        <v>1859507</v>
      </c>
      <c r="J35" s="484">
        <f t="shared" si="12"/>
        <v>1799491</v>
      </c>
      <c r="K35" s="484">
        <f t="shared" si="12"/>
        <v>1905365</v>
      </c>
      <c r="L35" s="484">
        <f t="shared" si="12"/>
        <v>1805043</v>
      </c>
      <c r="M35" s="484">
        <f t="shared" si="12"/>
        <v>1753413</v>
      </c>
      <c r="N35" s="484">
        <f t="shared" si="12"/>
        <v>1928709</v>
      </c>
      <c r="O35" s="484">
        <v>1873437</v>
      </c>
      <c r="P35" s="484">
        <v>1697528</v>
      </c>
      <c r="Q35" s="484">
        <v>1673054</v>
      </c>
      <c r="R35" s="484">
        <f t="shared" si="9"/>
        <v>1617570</v>
      </c>
      <c r="S35" s="484">
        <f t="shared" si="9"/>
        <v>0</v>
      </c>
      <c r="T35" s="485">
        <f t="shared" si="10"/>
        <v>0</v>
      </c>
      <c r="W35" s="315"/>
      <c r="X35" s="315"/>
      <c r="Y35" s="315"/>
      <c r="Z35" s="315"/>
      <c r="AA35" s="315"/>
      <c r="AB35" s="315"/>
    </row>
    <row r="36" spans="1:28" ht="24.75" thickTop="1" thickBot="1">
      <c r="A36" s="481" t="s">
        <v>78</v>
      </c>
      <c r="B36" s="482" t="s">
        <v>163</v>
      </c>
      <c r="C36" s="483"/>
      <c r="D36" s="484">
        <f t="shared" ref="D36:N36" si="13">D8+D14+D20+D26</f>
        <v>1037766</v>
      </c>
      <c r="E36" s="484">
        <f t="shared" si="13"/>
        <v>757616</v>
      </c>
      <c r="F36" s="484">
        <f t="shared" si="13"/>
        <v>802951</v>
      </c>
      <c r="G36" s="484">
        <f t="shared" si="13"/>
        <v>933501</v>
      </c>
      <c r="H36" s="484">
        <f t="shared" si="13"/>
        <v>837214</v>
      </c>
      <c r="I36" s="484">
        <f t="shared" si="13"/>
        <v>888360</v>
      </c>
      <c r="J36" s="484">
        <f t="shared" si="13"/>
        <v>1014551</v>
      </c>
      <c r="K36" s="484">
        <f t="shared" si="13"/>
        <v>982175</v>
      </c>
      <c r="L36" s="484">
        <f t="shared" si="13"/>
        <v>831866</v>
      </c>
      <c r="M36" s="484">
        <f t="shared" si="13"/>
        <v>1003809</v>
      </c>
      <c r="N36" s="484">
        <f t="shared" si="13"/>
        <v>893071</v>
      </c>
      <c r="O36" s="671">
        <v>819250</v>
      </c>
      <c r="P36" s="671">
        <v>768725</v>
      </c>
      <c r="Q36" s="671">
        <v>903988</v>
      </c>
      <c r="R36" s="484">
        <f t="shared" si="9"/>
        <v>813558</v>
      </c>
      <c r="S36" s="484">
        <f t="shared" si="9"/>
        <v>0</v>
      </c>
      <c r="T36" s="485">
        <f t="shared" si="10"/>
        <v>0</v>
      </c>
    </row>
    <row r="37" spans="1:28" ht="24.75" thickTop="1" thickBot="1">
      <c r="A37" s="486"/>
      <c r="B37" s="486"/>
      <c r="C37" s="487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4"/>
      <c r="P37" s="484"/>
      <c r="Q37" s="484"/>
      <c r="R37" s="647"/>
      <c r="S37" s="488"/>
      <c r="T37" s="488" t="s">
        <v>151</v>
      </c>
    </row>
    <row r="38" spans="1:28" ht="24.75" thickTop="1" thickBot="1">
      <c r="A38" s="481" t="s">
        <v>78</v>
      </c>
      <c r="B38" s="482" t="s">
        <v>140</v>
      </c>
      <c r="C38" s="483"/>
      <c r="D38" s="484">
        <f t="shared" ref="D38:M38" si="14">SUM(D33:D36)</f>
        <v>4629455</v>
      </c>
      <c r="E38" s="484">
        <f t="shared" si="14"/>
        <v>4653900</v>
      </c>
      <c r="F38" s="484">
        <f t="shared" si="14"/>
        <v>4135901</v>
      </c>
      <c r="G38" s="484">
        <f t="shared" si="14"/>
        <v>4474618</v>
      </c>
      <c r="H38" s="484">
        <f t="shared" si="14"/>
        <v>4654523</v>
      </c>
      <c r="I38" s="484">
        <f t="shared" si="14"/>
        <v>4866708</v>
      </c>
      <c r="J38" s="484">
        <f t="shared" si="14"/>
        <v>4944558</v>
      </c>
      <c r="K38" s="484">
        <f t="shared" si="14"/>
        <v>5334870</v>
      </c>
      <c r="L38" s="484">
        <f t="shared" si="14"/>
        <v>5046346</v>
      </c>
      <c r="M38" s="484">
        <f t="shared" si="14"/>
        <v>4945383</v>
      </c>
      <c r="N38" s="484">
        <f>SUM(N33:N36)</f>
        <v>5057625</v>
      </c>
      <c r="O38" s="672">
        <v>4901260</v>
      </c>
      <c r="P38" s="675">
        <v>4605187</v>
      </c>
      <c r="Q38" s="672">
        <v>4873603</v>
      </c>
      <c r="R38" s="484">
        <f>SUM(R33:R36)</f>
        <v>4457065</v>
      </c>
      <c r="S38" s="484">
        <f>SUM(S33:S36)</f>
        <v>945497</v>
      </c>
      <c r="T38" s="485">
        <f t="shared" si="10"/>
        <v>19.400369705944453</v>
      </c>
    </row>
    <row r="39" spans="1:28" s="587" customFormat="1" ht="18.75" thickTop="1">
      <c r="A39" s="312"/>
      <c r="B39" s="312"/>
      <c r="C39" s="314"/>
      <c r="D39" s="314"/>
      <c r="E39" s="314"/>
      <c r="F39" s="314"/>
      <c r="G39" s="315"/>
      <c r="H39" s="315"/>
      <c r="I39" s="315"/>
      <c r="J39" s="315"/>
      <c r="K39" s="315"/>
      <c r="L39" s="315"/>
      <c r="M39" s="315"/>
      <c r="N39" s="315"/>
      <c r="O39" s="674"/>
      <c r="P39" s="673"/>
      <c r="Q39" s="674"/>
      <c r="R39" s="590"/>
      <c r="S39" s="315"/>
      <c r="T39" s="312"/>
    </row>
    <row r="40" spans="1:28" s="587" customFormat="1" ht="20.25">
      <c r="A40" s="587" t="s">
        <v>181</v>
      </c>
      <c r="B40" s="345" t="s">
        <v>164</v>
      </c>
      <c r="C40" s="588"/>
      <c r="D40" s="590">
        <f>D23/$D$30</f>
        <v>0.11739600539367871</v>
      </c>
      <c r="E40" s="590">
        <f t="shared" ref="E40:M40" si="15">E23/E30</f>
        <v>0.11376517045948269</v>
      </c>
      <c r="F40" s="590">
        <f t="shared" si="15"/>
        <v>0.12459402617944888</v>
      </c>
      <c r="G40" s="590">
        <f t="shared" si="15"/>
        <v>9.7113117471285829E-2</v>
      </c>
      <c r="H40" s="590">
        <f t="shared" si="15"/>
        <v>0.17744422373692559</v>
      </c>
      <c r="I40" s="590">
        <f t="shared" si="15"/>
        <v>0.16164207548621151</v>
      </c>
      <c r="J40" s="590">
        <f t="shared" si="15"/>
        <v>0.11809577733224425</v>
      </c>
      <c r="K40" s="590">
        <f t="shared" si="15"/>
        <v>0.18949495789186424</v>
      </c>
      <c r="L40" s="590">
        <f t="shared" si="15"/>
        <v>0.16855460531201266</v>
      </c>
      <c r="M40" s="590">
        <f t="shared" si="15"/>
        <v>0.13169497490974547</v>
      </c>
      <c r="N40" s="590">
        <f>N23/$N$30</f>
        <v>0.17291882886822846</v>
      </c>
      <c r="O40" s="590">
        <f>O23/$O$30</f>
        <v>0.14746108221559112</v>
      </c>
      <c r="P40" s="590">
        <f>P23/$P$30</f>
        <v>0.16828508533840908</v>
      </c>
      <c r="Q40" s="590">
        <f>Q23/$Q$30</f>
        <v>0.14660143747239993</v>
      </c>
      <c r="R40" s="590">
        <f>R23/$R$30</f>
        <v>0.16105359120105903</v>
      </c>
      <c r="S40" s="590">
        <f>S23/S30</f>
        <v>1</v>
      </c>
    </row>
    <row r="41" spans="1:28" s="587" customFormat="1" ht="20.25">
      <c r="B41" s="345" t="s">
        <v>165</v>
      </c>
      <c r="C41" s="588"/>
      <c r="D41" s="590">
        <f>D24/$D$30</f>
        <v>0.2149822553165632</v>
      </c>
      <c r="E41" s="588"/>
      <c r="F41" s="588"/>
      <c r="G41" s="589"/>
      <c r="H41" s="589"/>
      <c r="I41" s="589"/>
      <c r="J41" s="589"/>
      <c r="K41" s="589"/>
      <c r="L41" s="589"/>
      <c r="M41" s="589"/>
      <c r="N41" s="590">
        <f>N24/$N$30</f>
        <v>0.18399365246521801</v>
      </c>
      <c r="O41" s="590">
        <f>O24/$O$30</f>
        <v>0.23715440440548291</v>
      </c>
      <c r="P41" s="590">
        <f>P24/$P$30</f>
        <v>0.21951807543440854</v>
      </c>
      <c r="Q41" s="590">
        <f>Q24/$Q$30</f>
        <v>0.2511117466579163</v>
      </c>
      <c r="R41" s="590">
        <f>R24/$R$30</f>
        <v>0.21948074541024964</v>
      </c>
      <c r="S41" s="589"/>
    </row>
    <row r="42" spans="1:28" s="587" customFormat="1" ht="20.25">
      <c r="B42" s="345" t="s">
        <v>166</v>
      </c>
      <c r="C42" s="588"/>
      <c r="D42" s="590">
        <f>D25/$D$30</f>
        <v>0.50832035705522216</v>
      </c>
      <c r="E42" s="588"/>
      <c r="F42" s="588"/>
      <c r="G42" s="589"/>
      <c r="H42" s="589"/>
      <c r="I42" s="589"/>
      <c r="J42" s="589"/>
      <c r="K42" s="589"/>
      <c r="L42" s="589"/>
      <c r="M42" s="589"/>
      <c r="N42" s="590">
        <f>N25/$N$30</f>
        <v>0.52052903859362065</v>
      </c>
      <c r="O42" s="590">
        <f>O25/$O$30</f>
        <v>0.48042764559214673</v>
      </c>
      <c r="P42" s="590">
        <f>P25/$P$30</f>
        <v>0.4908231169614935</v>
      </c>
      <c r="Q42" s="590">
        <f>Q25/$Q$30</f>
        <v>0.45630491646681759</v>
      </c>
      <c r="R42" s="590">
        <f>R25/$R$30</f>
        <v>0.4674168603561597</v>
      </c>
      <c r="S42" s="589"/>
    </row>
    <row r="43" spans="1:28" s="587" customFormat="1" ht="20.25">
      <c r="B43" s="345" t="s">
        <v>167</v>
      </c>
      <c r="C43" s="588"/>
      <c r="D43" s="590">
        <f>D26/$D$30</f>
        <v>0.15930138223453597</v>
      </c>
      <c r="E43" s="588"/>
      <c r="F43" s="588"/>
      <c r="G43" s="589"/>
      <c r="H43" s="589"/>
      <c r="I43" s="589"/>
      <c r="J43" s="589"/>
      <c r="K43" s="589"/>
      <c r="L43" s="589"/>
      <c r="M43" s="589"/>
      <c r="N43" s="590">
        <f>N26/$N$30</f>
        <v>0.12255848007293282</v>
      </c>
      <c r="O43" s="590">
        <f>O26/$O$30</f>
        <v>0.13495686778677923</v>
      </c>
      <c r="P43" s="590">
        <f>P26/$P$30</f>
        <v>0.12080362222752865</v>
      </c>
      <c r="Q43" s="590">
        <f>Q26/$Q$30</f>
        <v>0.14598189940286616</v>
      </c>
      <c r="R43" s="590">
        <f>R26/$R$30</f>
        <v>0.15204880303253163</v>
      </c>
      <c r="S43" s="589"/>
    </row>
    <row r="44" spans="1:28" s="587" customFormat="1" ht="18">
      <c r="C44" s="588"/>
      <c r="D44" s="588"/>
      <c r="E44" s="588"/>
      <c r="F44" s="588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</row>
    <row r="45" spans="1:28" s="587" customFormat="1" ht="18">
      <c r="C45" s="588"/>
      <c r="D45" s="588"/>
      <c r="E45" s="588"/>
      <c r="F45" s="588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</row>
    <row r="46" spans="1:28" s="587" customFormat="1" ht="18">
      <c r="C46" s="588"/>
      <c r="D46" s="588"/>
      <c r="E46" s="588"/>
      <c r="F46" s="588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</row>
    <row r="47" spans="1:28" s="587" customFormat="1" ht="18">
      <c r="C47" s="588"/>
      <c r="D47" s="588"/>
      <c r="E47" s="588"/>
      <c r="F47" s="588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</row>
    <row r="48" spans="1:28" ht="18">
      <c r="A48" s="587"/>
      <c r="B48" s="587"/>
      <c r="C48" s="588"/>
      <c r="D48" s="588"/>
      <c r="E48" s="588"/>
      <c r="F48" s="588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S48" s="589"/>
      <c r="T48" s="587"/>
    </row>
  </sheetData>
  <mergeCells count="3">
    <mergeCell ref="A1:T1"/>
    <mergeCell ref="A2:T2"/>
    <mergeCell ref="Y24:AA24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75" orientation="landscape" horizontalDpi="300" verticalDpi="300" r:id="rId1"/>
  <headerFooter alignWithMargins="0">
    <oddFooter>&amp;L&amp;F/&amp;A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13" sqref="A13"/>
      <selection pane="bottomRight" activeCell="P20" sqref="P20"/>
    </sheetView>
  </sheetViews>
  <sheetFormatPr baseColWidth="10" defaultColWidth="11.42578125" defaultRowHeight="12.75"/>
  <cols>
    <col min="1" max="1" width="21.42578125" style="1" customWidth="1"/>
    <col min="2" max="2" width="10.85546875" style="75" customWidth="1"/>
    <col min="3" max="3" width="10.5703125" style="75" bestFit="1" customWidth="1"/>
    <col min="4" max="4" width="11.140625" style="78" customWidth="1"/>
    <col min="5" max="5" width="11.140625" style="75" customWidth="1"/>
    <col min="6" max="6" width="10.5703125" style="75" bestFit="1" customWidth="1"/>
    <col min="7" max="7" width="14" style="78" bestFit="1" customWidth="1"/>
    <col min="8" max="8" width="11" style="75" customWidth="1"/>
    <col min="9" max="9" width="10.5703125" style="75" bestFit="1" customWidth="1"/>
    <col min="10" max="10" width="12.42578125" style="78" customWidth="1"/>
    <col min="11" max="12" width="11.42578125" style="75" bestFit="1"/>
    <col min="13" max="13" width="14" style="78" bestFit="1" customWidth="1"/>
    <col min="14" max="16384" width="11.42578125" style="1"/>
  </cols>
  <sheetData>
    <row r="1" spans="1:13" s="92" customFormat="1" ht="27" thickBot="1">
      <c r="A1" s="451" t="s">
        <v>143</v>
      </c>
      <c r="B1" s="88"/>
      <c r="C1" s="88"/>
      <c r="D1" s="89"/>
      <c r="E1" s="88"/>
      <c r="F1" s="88"/>
      <c r="G1" s="89"/>
      <c r="H1" s="88"/>
      <c r="I1" s="88"/>
      <c r="J1" s="89"/>
      <c r="K1" s="90"/>
      <c r="L1" s="90"/>
      <c r="M1" s="91"/>
    </row>
    <row r="2" spans="1:13" s="96" customFormat="1" ht="18" thickTop="1" thickBot="1">
      <c r="A2" s="704" t="s">
        <v>184</v>
      </c>
      <c r="B2" s="705"/>
      <c r="C2" s="705"/>
      <c r="D2" s="705"/>
      <c r="E2" s="705"/>
      <c r="F2" s="705"/>
      <c r="G2" s="705"/>
      <c r="H2" s="705"/>
      <c r="I2" s="93"/>
      <c r="J2" s="94"/>
      <c r="K2" s="93"/>
      <c r="L2" s="93"/>
      <c r="M2" s="95"/>
    </row>
    <row r="3" spans="1:13" s="87" customFormat="1" ht="26.25" customHeight="1" thickTop="1" thickBot="1">
      <c r="A3" s="86"/>
      <c r="B3" s="692" t="s">
        <v>76</v>
      </c>
      <c r="C3" s="693"/>
      <c r="D3" s="694"/>
      <c r="E3" s="695" t="s">
        <v>90</v>
      </c>
      <c r="F3" s="696"/>
      <c r="G3" s="697"/>
      <c r="H3" s="698" t="s">
        <v>79</v>
      </c>
      <c r="I3" s="699"/>
      <c r="J3" s="700"/>
      <c r="K3" s="701" t="s">
        <v>77</v>
      </c>
      <c r="L3" s="702"/>
      <c r="M3" s="703"/>
    </row>
    <row r="4" spans="1:13" s="98" customFormat="1" ht="39.75" thickTop="1" thickBot="1">
      <c r="A4" s="97"/>
      <c r="B4" s="413" t="s">
        <v>183</v>
      </c>
      <c r="C4" s="413" t="s">
        <v>187</v>
      </c>
      <c r="D4" s="414" t="s">
        <v>87</v>
      </c>
      <c r="E4" s="415" t="s">
        <v>183</v>
      </c>
      <c r="F4" s="416" t="s">
        <v>187</v>
      </c>
      <c r="G4" s="132" t="s">
        <v>87</v>
      </c>
      <c r="H4" s="128" t="s">
        <v>183</v>
      </c>
      <c r="I4" s="129" t="s">
        <v>187</v>
      </c>
      <c r="J4" s="130" t="s">
        <v>87</v>
      </c>
      <c r="K4" s="408" t="s">
        <v>183</v>
      </c>
      <c r="L4" s="408" t="s">
        <v>187</v>
      </c>
      <c r="M4" s="131" t="s">
        <v>87</v>
      </c>
    </row>
    <row r="5" spans="1:13" ht="15.75" thickTop="1">
      <c r="A5" s="410" t="s">
        <v>57</v>
      </c>
      <c r="B5" s="149">
        <f>'N I'!B14</f>
        <v>41938</v>
      </c>
      <c r="C5" s="149">
        <f>'N I'!H14</f>
        <v>37753</v>
      </c>
      <c r="D5" s="417">
        <f>C5/B5*100</f>
        <v>90.020983356383226</v>
      </c>
      <c r="E5" s="418">
        <f>'P2O5 I'!B13</f>
        <v>10319</v>
      </c>
      <c r="F5" s="418">
        <f>'P2O5 I'!H13</f>
        <v>6151</v>
      </c>
      <c r="G5" s="147">
        <f>F5/E5*100</f>
        <v>59.608489194689405</v>
      </c>
      <c r="H5" s="145">
        <f>'K2O I'!B13</f>
        <v>9701</v>
      </c>
      <c r="I5" s="145">
        <f>'K2O I'!H13</f>
        <v>5502</v>
      </c>
      <c r="J5" s="404">
        <f>I5/H5*100</f>
        <v>56.715802494588189</v>
      </c>
      <c r="K5" s="409">
        <f>'CaO I'!B13</f>
        <v>14540</v>
      </c>
      <c r="L5" s="409">
        <f>'CaO I'!H13</f>
        <v>25517</v>
      </c>
      <c r="M5" s="406">
        <f>L5/K5*100</f>
        <v>175.4951856946355</v>
      </c>
    </row>
    <row r="6" spans="1:13" ht="19.5" customHeight="1">
      <c r="A6" s="411" t="s">
        <v>58</v>
      </c>
      <c r="B6" s="149">
        <f>'N I'!B15</f>
        <v>69995</v>
      </c>
      <c r="C6" s="149">
        <f>'N I'!H15</f>
        <v>54620</v>
      </c>
      <c r="D6" s="417">
        <f t="shared" ref="D6:D21" si="0">C6/B6*100</f>
        <v>78.034145296092589</v>
      </c>
      <c r="E6" s="418">
        <f>'P2O5 I'!B14</f>
        <v>15812</v>
      </c>
      <c r="F6" s="418">
        <f>'P2O5 I'!H14</f>
        <v>11992</v>
      </c>
      <c r="G6" s="148">
        <f t="shared" ref="G6:G21" si="1">F6/E6*100</f>
        <v>75.8411333164685</v>
      </c>
      <c r="H6" s="146">
        <f>'K2O I'!B14</f>
        <v>14739</v>
      </c>
      <c r="I6" s="146">
        <f>'K2O I'!H14</f>
        <v>8714</v>
      </c>
      <c r="J6" s="405">
        <f t="shared" ref="J6:J21" si="2">I6/H6*100</f>
        <v>59.122057127349215</v>
      </c>
      <c r="K6" s="409">
        <f>'CaO I'!B14</f>
        <v>57854</v>
      </c>
      <c r="L6" s="409">
        <f>'CaO I'!H14</f>
        <v>94893</v>
      </c>
      <c r="M6" s="407">
        <f t="shared" ref="M6:M21" si="3">L6/K6*100</f>
        <v>164.02150240259965</v>
      </c>
    </row>
    <row r="7" spans="1:13" ht="20.25" customHeight="1">
      <c r="A7" s="411" t="s">
        <v>59</v>
      </c>
      <c r="B7" s="149">
        <f>'N I'!B16</f>
        <v>35</v>
      </c>
      <c r="C7" s="149">
        <f>'N I'!H16</f>
        <v>12</v>
      </c>
      <c r="D7" s="417">
        <f t="shared" si="0"/>
        <v>34.285714285714285</v>
      </c>
      <c r="E7" s="418">
        <f>'P2O5 I'!B15</f>
        <v>420</v>
      </c>
      <c r="F7" s="418">
        <f>'P2O5 I'!H15</f>
        <v>443</v>
      </c>
      <c r="G7" s="148">
        <f t="shared" si="1"/>
        <v>105.47619047619048</v>
      </c>
      <c r="H7" s="146">
        <f>'K2O I'!B15</f>
        <v>435</v>
      </c>
      <c r="I7" s="146">
        <f>'K2O I'!H15</f>
        <v>6</v>
      </c>
      <c r="J7" s="405">
        <f t="shared" si="2"/>
        <v>1.3793103448275863</v>
      </c>
      <c r="K7" s="409">
        <f>'CaO I'!B15</f>
        <v>86</v>
      </c>
      <c r="L7" s="409">
        <f>'CaO I'!H15</f>
        <v>46</v>
      </c>
      <c r="M7" s="407">
        <f t="shared" si="3"/>
        <v>53.488372093023251</v>
      </c>
    </row>
    <row r="8" spans="1:13" ht="20.25" customHeight="1">
      <c r="A8" s="411" t="s">
        <v>60</v>
      </c>
      <c r="B8" s="149">
        <f>'N I'!B17</f>
        <v>17064</v>
      </c>
      <c r="C8" s="149">
        <f>'N I'!H17</f>
        <v>11211</v>
      </c>
      <c r="D8" s="417">
        <f t="shared" si="0"/>
        <v>65.699718706047818</v>
      </c>
      <c r="E8" s="418">
        <f>'P2O5 I'!B16</f>
        <v>5052</v>
      </c>
      <c r="F8" s="418">
        <f>'P2O5 I'!H16</f>
        <v>1469</v>
      </c>
      <c r="G8" s="148">
        <f t="shared" si="1"/>
        <v>29.077593032462389</v>
      </c>
      <c r="H8" s="146">
        <f>'K2O I'!B16</f>
        <v>3129</v>
      </c>
      <c r="I8" s="146">
        <f>'K2O I'!H16</f>
        <v>1245</v>
      </c>
      <c r="J8" s="405">
        <f t="shared" si="2"/>
        <v>39.789069990412273</v>
      </c>
      <c r="K8" s="409">
        <f>'CaO I'!B16</f>
        <v>22419</v>
      </c>
      <c r="L8" s="409">
        <f>'CaO I'!H16</f>
        <v>17618</v>
      </c>
      <c r="M8" s="407">
        <f t="shared" si="3"/>
        <v>78.585128685489991</v>
      </c>
    </row>
    <row r="9" spans="1:13" ht="20.25" customHeight="1">
      <c r="A9" s="411" t="s">
        <v>61</v>
      </c>
      <c r="B9" s="149">
        <f>'N I'!B18</f>
        <v>1164</v>
      </c>
      <c r="C9" s="149">
        <f>'N I'!H18</f>
        <v>316</v>
      </c>
      <c r="D9" s="417">
        <f t="shared" si="0"/>
        <v>27.147766323024054</v>
      </c>
      <c r="E9" s="418" t="str">
        <f>'P2O5 I'!B17</f>
        <v>-</v>
      </c>
      <c r="F9" s="418">
        <f>'P2O5 I'!H17</f>
        <v>1</v>
      </c>
      <c r="G9" s="148" t="e">
        <f t="shared" si="1"/>
        <v>#VALUE!</v>
      </c>
      <c r="H9" s="146" t="str">
        <f>'K2O I'!B17</f>
        <v>-</v>
      </c>
      <c r="I9" s="146">
        <f>'K2O I'!H17</f>
        <v>1</v>
      </c>
      <c r="J9" s="405" t="e">
        <f t="shared" si="2"/>
        <v>#VALUE!</v>
      </c>
      <c r="K9" s="409">
        <f>'CaO I'!B17</f>
        <v>31</v>
      </c>
      <c r="L9" s="409">
        <f>'CaO I'!H17</f>
        <v>2952</v>
      </c>
      <c r="M9" s="407">
        <f t="shared" si="3"/>
        <v>9522.5806451612898</v>
      </c>
    </row>
    <row r="10" spans="1:13" ht="20.25" customHeight="1">
      <c r="A10" s="411" t="s">
        <v>62</v>
      </c>
      <c r="B10" s="149">
        <f>'N I'!B19</f>
        <v>3773</v>
      </c>
      <c r="C10" s="149">
        <f>'N I'!H19</f>
        <v>1194</v>
      </c>
      <c r="D10" s="417">
        <f t="shared" si="0"/>
        <v>31.645905115292873</v>
      </c>
      <c r="E10" s="418">
        <f>'P2O5 I'!B18</f>
        <v>682</v>
      </c>
      <c r="F10" s="418">
        <f>'P2O5 I'!H18</f>
        <v>4</v>
      </c>
      <c r="G10" s="148">
        <f t="shared" si="1"/>
        <v>0.5865102639296188</v>
      </c>
      <c r="H10" s="146">
        <f>'K2O I'!B18</f>
        <v>1533</v>
      </c>
      <c r="I10" s="146">
        <f>'K2O I'!H18</f>
        <v>248</v>
      </c>
      <c r="J10" s="405">
        <f t="shared" si="2"/>
        <v>16.17742987606001</v>
      </c>
      <c r="K10" s="409">
        <f>'CaO I'!B18</f>
        <v>374</v>
      </c>
      <c r="L10" s="409">
        <f>'CaO I'!H18</f>
        <v>260</v>
      </c>
      <c r="M10" s="407">
        <f t="shared" si="3"/>
        <v>69.518716577540104</v>
      </c>
    </row>
    <row r="11" spans="1:13" ht="20.25" customHeight="1">
      <c r="A11" s="411" t="s">
        <v>63</v>
      </c>
      <c r="B11" s="149">
        <f>'N I'!B20</f>
        <v>13604</v>
      </c>
      <c r="C11" s="149">
        <f>'N I'!H20</f>
        <v>8285</v>
      </c>
      <c r="D11" s="417">
        <f t="shared" si="0"/>
        <v>60.90120552778594</v>
      </c>
      <c r="E11" s="418">
        <f>'P2O5 I'!B19</f>
        <v>4107</v>
      </c>
      <c r="F11" s="418">
        <f>'P2O5 I'!H19</f>
        <v>1701</v>
      </c>
      <c r="G11" s="148">
        <f t="shared" si="1"/>
        <v>41.417092768444121</v>
      </c>
      <c r="H11" s="146">
        <f>'K2O I'!B19</f>
        <v>9300</v>
      </c>
      <c r="I11" s="146">
        <f>'K2O I'!H19</f>
        <v>7482</v>
      </c>
      <c r="J11" s="405">
        <f t="shared" si="2"/>
        <v>80.451612903225808</v>
      </c>
      <c r="K11" s="409">
        <f>'CaO I'!B19</f>
        <v>14105</v>
      </c>
      <c r="L11" s="409">
        <f>'CaO I'!H19</f>
        <v>15024</v>
      </c>
      <c r="M11" s="407">
        <f t="shared" si="3"/>
        <v>106.51542006380717</v>
      </c>
    </row>
    <row r="12" spans="1:13" ht="15">
      <c r="A12" s="411" t="s">
        <v>64</v>
      </c>
      <c r="B12" s="149">
        <f>'N I'!B21</f>
        <v>31203</v>
      </c>
      <c r="C12" s="149">
        <f>'N I'!H21</f>
        <v>32228</v>
      </c>
      <c r="D12" s="417">
        <f t="shared" si="0"/>
        <v>103.28494055058808</v>
      </c>
      <c r="E12" s="418">
        <f>'P2O5 I'!B20</f>
        <v>3473</v>
      </c>
      <c r="F12" s="418">
        <f>'P2O5 I'!H20</f>
        <v>2703</v>
      </c>
      <c r="G12" s="148">
        <f t="shared" si="1"/>
        <v>77.82896631154621</v>
      </c>
      <c r="H12" s="146">
        <f>'K2O I'!B20</f>
        <v>9695</v>
      </c>
      <c r="I12" s="146">
        <f>'K2O I'!H20</f>
        <v>4394</v>
      </c>
      <c r="J12" s="405">
        <f t="shared" si="2"/>
        <v>45.322331098504378</v>
      </c>
      <c r="K12" s="409">
        <f>'CaO I'!B20</f>
        <v>23774</v>
      </c>
      <c r="L12" s="409">
        <f>'CaO I'!H20</f>
        <v>20991</v>
      </c>
      <c r="M12" s="407">
        <f t="shared" si="3"/>
        <v>88.293934550349121</v>
      </c>
    </row>
    <row r="13" spans="1:13" ht="20.25" customHeight="1">
      <c r="A13" s="411" t="s">
        <v>19</v>
      </c>
      <c r="B13" s="149">
        <f>'N I'!B22</f>
        <v>41795</v>
      </c>
      <c r="C13" s="149">
        <f>'N I'!H22</f>
        <v>50486</v>
      </c>
      <c r="D13" s="417">
        <f t="shared" si="0"/>
        <v>120.79435339155403</v>
      </c>
      <c r="E13" s="418">
        <f>'P2O5 I'!B21</f>
        <v>6922</v>
      </c>
      <c r="F13" s="418">
        <f>'P2O5 I'!H21</f>
        <v>6267</v>
      </c>
      <c r="G13" s="148">
        <f t="shared" si="1"/>
        <v>90.537416931522685</v>
      </c>
      <c r="H13" s="146">
        <f>'K2O I'!B21</f>
        <v>21320</v>
      </c>
      <c r="I13" s="146">
        <f>'K2O I'!H21</f>
        <v>16737</v>
      </c>
      <c r="J13" s="405">
        <f t="shared" si="2"/>
        <v>78.503752345215759</v>
      </c>
      <c r="K13" s="409">
        <f>'CaO I'!B21</f>
        <v>110564</v>
      </c>
      <c r="L13" s="409">
        <f>'CaO I'!H21</f>
        <v>121056</v>
      </c>
      <c r="M13" s="407">
        <f t="shared" si="3"/>
        <v>109.48952642813212</v>
      </c>
    </row>
    <row r="14" spans="1:13" ht="15">
      <c r="A14" s="411" t="s">
        <v>65</v>
      </c>
      <c r="B14" s="149">
        <f>'N I'!B23</f>
        <v>36287</v>
      </c>
      <c r="C14" s="149">
        <f>'N I'!H23</f>
        <v>34635</v>
      </c>
      <c r="D14" s="417">
        <f t="shared" si="0"/>
        <v>95.44740540689503</v>
      </c>
      <c r="E14" s="418">
        <f>'P2O5 I'!B22</f>
        <v>8074</v>
      </c>
      <c r="F14" s="418">
        <f>'P2O5 I'!H22</f>
        <v>6824</v>
      </c>
      <c r="G14" s="148">
        <f t="shared" si="1"/>
        <v>84.518206589051275</v>
      </c>
      <c r="H14" s="146">
        <f>'K2O I'!B22</f>
        <v>12034</v>
      </c>
      <c r="I14" s="146">
        <f>'K2O I'!H22</f>
        <v>7516</v>
      </c>
      <c r="J14" s="405">
        <f t="shared" si="2"/>
        <v>62.456373608110347</v>
      </c>
      <c r="K14" s="409">
        <f>'CaO I'!B22</f>
        <v>50868</v>
      </c>
      <c r="L14" s="409">
        <f>'CaO I'!H22</f>
        <v>57200</v>
      </c>
      <c r="M14" s="407">
        <f t="shared" si="3"/>
        <v>112.44790437996383</v>
      </c>
    </row>
    <row r="15" spans="1:13" ht="15">
      <c r="A15" s="411" t="s">
        <v>66</v>
      </c>
      <c r="B15" s="149">
        <f>'N I'!B24</f>
        <v>18568</v>
      </c>
      <c r="C15" s="149">
        <f>'N I'!H24</f>
        <v>13267</v>
      </c>
      <c r="D15" s="417">
        <f t="shared" si="0"/>
        <v>71.450883239982772</v>
      </c>
      <c r="E15" s="418">
        <f>'P2O5 I'!B23</f>
        <v>11009</v>
      </c>
      <c r="F15" s="418">
        <f>'P2O5 I'!H23</f>
        <v>3243</v>
      </c>
      <c r="G15" s="148">
        <f t="shared" si="1"/>
        <v>29.457716413843222</v>
      </c>
      <c r="H15" s="146">
        <f>'K2O I'!B23</f>
        <v>5656</v>
      </c>
      <c r="I15" s="146">
        <f>'K2O I'!H23</f>
        <v>3976</v>
      </c>
      <c r="J15" s="405">
        <f t="shared" si="2"/>
        <v>70.297029702970292</v>
      </c>
      <c r="K15" s="409">
        <f>'CaO I'!B23</f>
        <v>10565</v>
      </c>
      <c r="L15" s="409">
        <f>'CaO I'!H23</f>
        <v>7692</v>
      </c>
      <c r="M15" s="407">
        <f t="shared" si="3"/>
        <v>72.806436346426878</v>
      </c>
    </row>
    <row r="16" spans="1:13" ht="20.25" customHeight="1">
      <c r="A16" s="411" t="s">
        <v>67</v>
      </c>
      <c r="B16" s="149">
        <f>'N I'!B25</f>
        <v>790</v>
      </c>
      <c r="C16" s="149">
        <f>'N I'!H25</f>
        <v>1336</v>
      </c>
      <c r="D16" s="417">
        <f t="shared" si="0"/>
        <v>169.1139240506329</v>
      </c>
      <c r="E16" s="418">
        <f>'P2O5 I'!B24</f>
        <v>210</v>
      </c>
      <c r="F16" s="418">
        <f>'P2O5 I'!H24</f>
        <v>9</v>
      </c>
      <c r="G16" s="148">
        <f t="shared" si="1"/>
        <v>4.2857142857142856</v>
      </c>
      <c r="H16" s="146">
        <f>'K2O I'!B24</f>
        <v>196</v>
      </c>
      <c r="I16" s="146">
        <f>'K2O I'!H24</f>
        <v>19</v>
      </c>
      <c r="J16" s="405">
        <f t="shared" si="2"/>
        <v>9.6938775510204085</v>
      </c>
      <c r="K16" s="409">
        <f>'CaO I'!B24</f>
        <v>877</v>
      </c>
      <c r="L16" s="409">
        <f>'CaO I'!H24</f>
        <v>99</v>
      </c>
      <c r="M16" s="407">
        <f t="shared" si="3"/>
        <v>11.288483466362599</v>
      </c>
    </row>
    <row r="17" spans="1:16" ht="20.25" customHeight="1">
      <c r="A17" s="411" t="s">
        <v>68</v>
      </c>
      <c r="B17" s="149">
        <f>'N I'!B26</f>
        <v>13910</v>
      </c>
      <c r="C17" s="149">
        <f>'N I'!H26</f>
        <v>13080</v>
      </c>
      <c r="D17" s="417">
        <f t="shared" si="0"/>
        <v>94.033069734004314</v>
      </c>
      <c r="E17" s="418">
        <f>'P2O5 I'!B25</f>
        <v>2586</v>
      </c>
      <c r="F17" s="418">
        <f>'P2O5 I'!H25</f>
        <v>2350</v>
      </c>
      <c r="G17" s="148">
        <f t="shared" si="1"/>
        <v>90.873936581593199</v>
      </c>
      <c r="H17" s="146">
        <f>'K2O I'!B25</f>
        <v>4009</v>
      </c>
      <c r="I17" s="146">
        <f>'K2O I'!H25</f>
        <v>1475</v>
      </c>
      <c r="J17" s="405">
        <f t="shared" si="2"/>
        <v>36.792217510601148</v>
      </c>
      <c r="K17" s="409">
        <f>'CaO I'!B25</f>
        <v>32581</v>
      </c>
      <c r="L17" s="409">
        <f>'CaO I'!H25</f>
        <v>37573</v>
      </c>
      <c r="M17" s="407">
        <f t="shared" si="3"/>
        <v>115.32181332678554</v>
      </c>
    </row>
    <row r="18" spans="1:16" ht="15">
      <c r="A18" s="411" t="s">
        <v>69</v>
      </c>
      <c r="B18" s="149">
        <f>'N I'!B27</f>
        <v>22261</v>
      </c>
      <c r="C18" s="149">
        <f>'N I'!H27</f>
        <v>16194</v>
      </c>
      <c r="D18" s="417">
        <f t="shared" si="0"/>
        <v>72.74605812856565</v>
      </c>
      <c r="E18" s="418">
        <f>'P2O5 I'!B26</f>
        <v>3482</v>
      </c>
      <c r="F18" s="418">
        <f>'P2O5 I'!H26</f>
        <v>1944</v>
      </c>
      <c r="G18" s="148">
        <f t="shared" si="1"/>
        <v>55.829982768523834</v>
      </c>
      <c r="H18" s="146">
        <f>'K2O I'!B26</f>
        <v>7401</v>
      </c>
      <c r="I18" s="146">
        <f>'K2O I'!H26</f>
        <v>3350</v>
      </c>
      <c r="J18" s="405">
        <f t="shared" si="2"/>
        <v>45.26415349277125</v>
      </c>
      <c r="K18" s="409">
        <f>'CaO I'!B26</f>
        <v>23091</v>
      </c>
      <c r="L18" s="409">
        <f>'CaO I'!H26</f>
        <v>16306</v>
      </c>
      <c r="M18" s="407">
        <f t="shared" si="3"/>
        <v>70.616257416309381</v>
      </c>
    </row>
    <row r="19" spans="1:16" ht="20.25" customHeight="1">
      <c r="A19" s="411" t="s">
        <v>70</v>
      </c>
      <c r="B19" s="149">
        <f>'N I'!B28</f>
        <v>45624</v>
      </c>
      <c r="C19" s="149">
        <f>'N I'!H28</f>
        <v>34372</v>
      </c>
      <c r="D19" s="417">
        <f t="shared" si="0"/>
        <v>75.33754164474837</v>
      </c>
      <c r="E19" s="418">
        <f>'P2O5 I'!B27</f>
        <v>6551</v>
      </c>
      <c r="F19" s="418">
        <f>'P2O5 I'!H27</f>
        <v>3877</v>
      </c>
      <c r="G19" s="148">
        <f t="shared" si="1"/>
        <v>59.181804304686302</v>
      </c>
      <c r="H19" s="146">
        <f>'K2O I'!B27</f>
        <v>16036</v>
      </c>
      <c r="I19" s="146">
        <f>'K2O I'!H27</f>
        <v>8381</v>
      </c>
      <c r="J19" s="405">
        <f t="shared" si="2"/>
        <v>52.263656772262415</v>
      </c>
      <c r="K19" s="409">
        <f>'CaO I'!B27</f>
        <v>61921</v>
      </c>
      <c r="L19" s="409">
        <f>'CaO I'!H27</f>
        <v>79799</v>
      </c>
      <c r="M19" s="407">
        <f t="shared" si="3"/>
        <v>128.87227273461346</v>
      </c>
      <c r="P19" s="1" t="s">
        <v>151</v>
      </c>
    </row>
    <row r="20" spans="1:16" ht="20.25" customHeight="1" thickBot="1">
      <c r="A20" s="412" t="s">
        <v>71</v>
      </c>
      <c r="B20" s="354">
        <f>'N I'!B29</f>
        <v>13673</v>
      </c>
      <c r="C20" s="354">
        <f>'N I'!H29</f>
        <v>8311</v>
      </c>
      <c r="D20" s="419">
        <f t="shared" si="0"/>
        <v>60.784026914356758</v>
      </c>
      <c r="E20" s="420">
        <f>'P2O5 I'!B28</f>
        <v>2594</v>
      </c>
      <c r="F20" s="420">
        <f>'P2O5 I'!H28</f>
        <v>1679</v>
      </c>
      <c r="G20" s="421">
        <f t="shared" si="1"/>
        <v>64.726291441788746</v>
      </c>
      <c r="H20" s="422">
        <f>'K2O I'!B28</f>
        <v>1246</v>
      </c>
      <c r="I20" s="422">
        <f>'K2O I'!H28</f>
        <v>598</v>
      </c>
      <c r="J20" s="423">
        <f t="shared" si="2"/>
        <v>47.993579454253613</v>
      </c>
      <c r="K20" s="424">
        <f>'CaO I'!B28</f>
        <v>7762</v>
      </c>
      <c r="L20" s="424">
        <f>'CaO I'!H28</f>
        <v>10870</v>
      </c>
      <c r="M20" s="425">
        <f t="shared" si="3"/>
        <v>140.04122648801857</v>
      </c>
    </row>
    <row r="21" spans="1:16" s="47" customFormat="1" ht="20.25" customHeight="1" thickTop="1" thickBot="1">
      <c r="A21" s="353" t="s">
        <v>72</v>
      </c>
      <c r="B21" s="428">
        <f>'N I'!B30</f>
        <v>371684</v>
      </c>
      <c r="C21" s="429">
        <f>'N I'!H30</f>
        <v>317300</v>
      </c>
      <c r="D21" s="355">
        <f t="shared" si="0"/>
        <v>85.368216011450585</v>
      </c>
      <c r="E21" s="430">
        <f>'P2O5 I'!B29</f>
        <v>81293</v>
      </c>
      <c r="F21" s="430">
        <f>'P2O5 I'!H29</f>
        <v>50657</v>
      </c>
      <c r="G21" s="426">
        <f t="shared" si="1"/>
        <v>62.314098384854788</v>
      </c>
      <c r="H21" s="431">
        <f>'K2O I'!B29</f>
        <v>116430</v>
      </c>
      <c r="I21" s="431">
        <f>'K2O I'!H29</f>
        <v>69644</v>
      </c>
      <c r="J21" s="427">
        <f t="shared" si="2"/>
        <v>59.81619857425062</v>
      </c>
      <c r="K21" s="432">
        <f>'CaO I'!B29</f>
        <v>431412</v>
      </c>
      <c r="L21" s="500">
        <f>'CaO I'!H29</f>
        <v>507896</v>
      </c>
      <c r="M21" s="585">
        <f t="shared" si="3"/>
        <v>117.72876044245409</v>
      </c>
    </row>
    <row r="22" spans="1:16" s="2" customFormat="1" ht="12.75" customHeight="1" thickTop="1">
      <c r="A22" s="56"/>
      <c r="B22" s="74"/>
      <c r="C22" s="74"/>
      <c r="D22" s="79"/>
      <c r="E22" s="74"/>
      <c r="F22" s="74"/>
      <c r="G22" s="79"/>
      <c r="H22" s="74"/>
      <c r="I22" s="74"/>
      <c r="J22" s="79"/>
      <c r="K22" s="74"/>
      <c r="L22" s="74"/>
      <c r="M22" s="83"/>
    </row>
    <row r="23" spans="1:16" s="2" customFormat="1" ht="12.75" customHeight="1">
      <c r="A23" s="62"/>
      <c r="B23" s="74"/>
      <c r="C23" s="74"/>
      <c r="D23" s="79"/>
      <c r="E23" s="74"/>
      <c r="F23" s="74"/>
      <c r="H23" s="74"/>
      <c r="I23" s="74"/>
      <c r="J23" s="79"/>
      <c r="K23" s="74"/>
      <c r="L23" s="74"/>
      <c r="M23" s="83"/>
    </row>
    <row r="24" spans="1:16" s="2" customFormat="1" ht="12.75" customHeight="1">
      <c r="A24" s="466" t="s">
        <v>191</v>
      </c>
      <c r="B24" s="74"/>
      <c r="C24" s="74"/>
      <c r="D24" s="79"/>
      <c r="E24" s="74"/>
      <c r="F24" s="74"/>
      <c r="G24" s="79"/>
      <c r="H24" s="74"/>
      <c r="I24" s="74"/>
      <c r="J24" s="79"/>
      <c r="K24" s="74"/>
      <c r="L24" s="74"/>
      <c r="M24" s="83"/>
    </row>
    <row r="25" spans="1:16" s="2" customFormat="1" ht="13.5" customHeight="1" thickBot="1">
      <c r="A25" s="57"/>
      <c r="B25" s="76"/>
      <c r="C25" s="76"/>
      <c r="D25" s="80"/>
      <c r="E25" s="76"/>
      <c r="F25" s="76"/>
      <c r="G25" s="80"/>
      <c r="H25" s="76"/>
      <c r="I25" s="76"/>
      <c r="J25" s="80"/>
      <c r="K25" s="76"/>
      <c r="L25" s="76"/>
      <c r="M25" s="84"/>
    </row>
    <row r="26" spans="1:16" s="2" customFormat="1" thickTop="1">
      <c r="B26" s="77"/>
      <c r="C26" s="77"/>
      <c r="D26" s="81"/>
      <c r="E26" s="77"/>
      <c r="F26" s="77"/>
      <c r="G26" s="81"/>
      <c r="H26" s="77"/>
      <c r="I26" s="77"/>
      <c r="J26" s="81"/>
      <c r="K26" s="77"/>
      <c r="L26" s="77"/>
      <c r="M26" s="81"/>
    </row>
    <row r="27" spans="1:16" s="2" customFormat="1" ht="12">
      <c r="B27" s="77"/>
      <c r="C27" s="77"/>
      <c r="D27" s="81"/>
      <c r="E27" s="77"/>
      <c r="F27" s="77"/>
      <c r="G27" s="81"/>
      <c r="H27" s="77"/>
      <c r="I27" s="77"/>
      <c r="J27" s="81"/>
      <c r="K27" s="77"/>
      <c r="L27" s="77"/>
      <c r="M27" s="81"/>
    </row>
    <row r="28" spans="1:16" s="2" customFormat="1" ht="19.5" customHeight="1">
      <c r="B28" s="77"/>
      <c r="C28" s="77"/>
      <c r="D28" s="81"/>
      <c r="E28" s="77"/>
      <c r="F28" s="77"/>
      <c r="G28" s="81"/>
      <c r="H28" s="77"/>
      <c r="I28" s="77"/>
      <c r="J28" s="81"/>
      <c r="K28" s="77"/>
      <c r="L28" s="77"/>
      <c r="M28" s="81"/>
    </row>
    <row r="29" spans="1:16" ht="20.25" customHeight="1"/>
    <row r="30" spans="1:16" ht="20.25" customHeight="1"/>
  </sheetData>
  <mergeCells count="5">
    <mergeCell ref="B3:D3"/>
    <mergeCell ref="E3:G3"/>
    <mergeCell ref="H3:J3"/>
    <mergeCell ref="K3:M3"/>
    <mergeCell ref="A2:H2"/>
  </mergeCells>
  <phoneticPr fontId="0" type="noConversion"/>
  <printOptions horizontalCentered="1"/>
  <pageMargins left="0.19685039370078741" right="0.19685039370078741" top="1.0629921259842521" bottom="0.39370078740157483" header="0.9055118110236221" footer="0.31496062992125984"/>
  <pageSetup paperSize="9" scale="90" orientation="landscape" horizontalDpi="4294967292" verticalDpi="300" r:id="rId1"/>
  <headerFooter alignWithMargins="0">
    <oddFooter>&amp;L&amp;F/&amp;A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9"/>
  <sheetViews>
    <sheetView zoomScale="80" zoomScaleNormal="80" workbookViewId="0">
      <selection activeCell="T28" sqref="T28"/>
    </sheetView>
  </sheetViews>
  <sheetFormatPr baseColWidth="10" defaultColWidth="11.42578125" defaultRowHeight="12.75"/>
  <cols>
    <col min="1" max="1" width="21.42578125" style="1" customWidth="1"/>
    <col min="2" max="4" width="11.42578125" style="1" bestFit="1" customWidth="1"/>
    <col min="5" max="5" width="11" style="1" bestFit="1" customWidth="1"/>
    <col min="6" max="6" width="9.85546875" style="1" bestFit="1" customWidth="1"/>
    <col min="7" max="7" width="10.85546875" style="1" bestFit="1" customWidth="1"/>
    <col min="8" max="8" width="12.5703125" style="1" customWidth="1"/>
    <col min="9" max="10" width="11.42578125" style="1" bestFit="1" customWidth="1"/>
    <col min="11" max="11" width="11" style="1" bestFit="1" customWidth="1"/>
    <col min="12" max="12" width="9.85546875" style="1" bestFit="1" customWidth="1"/>
    <col min="13" max="13" width="10.85546875" style="1" bestFit="1" customWidth="1"/>
    <col min="14" max="14" width="10" style="1" bestFit="1" customWidth="1"/>
    <col min="15" max="15" width="10.85546875" style="1" bestFit="1" customWidth="1"/>
    <col min="16" max="16" width="11.42578125" style="1" bestFit="1" customWidth="1"/>
    <col min="17" max="17" width="10.85546875" style="1" bestFit="1" customWidth="1"/>
    <col min="18" max="18" width="9.5703125" style="1" bestFit="1" customWidth="1"/>
    <col min="19" max="19" width="10.5703125" style="1" bestFit="1" customWidth="1"/>
    <col min="20" max="16384" width="11.42578125" style="1"/>
  </cols>
  <sheetData>
    <row r="1" spans="1:19" ht="18">
      <c r="A1" s="33" t="s">
        <v>73</v>
      </c>
    </row>
    <row r="2" spans="1:19" ht="18">
      <c r="A2" s="33"/>
    </row>
    <row r="3" spans="1:19" ht="13.5" thickBot="1"/>
    <row r="4" spans="1:19" s="4" customFormat="1" ht="17.25" thickTop="1">
      <c r="A4" s="50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1"/>
      <c r="O4" s="41"/>
      <c r="P4" s="41"/>
      <c r="Q4" s="41"/>
      <c r="R4" s="41"/>
      <c r="S4" s="42"/>
    </row>
    <row r="5" spans="1:19" s="3" customFormat="1" ht="16.5">
      <c r="A5" s="52" t="s">
        <v>53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3"/>
      <c r="O5" s="43"/>
      <c r="P5" s="43"/>
      <c r="Q5" s="43"/>
      <c r="R5" s="43"/>
      <c r="S5" s="44"/>
    </row>
    <row r="6" spans="1:19" s="3" customFormat="1" ht="17.25" thickBot="1">
      <c r="A6" s="54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45"/>
      <c r="O6" s="45"/>
      <c r="P6" s="45"/>
      <c r="Q6" s="45"/>
      <c r="R6" s="45"/>
      <c r="S6" s="46"/>
    </row>
    <row r="7" spans="1:19" s="47" customFormat="1" ht="26.25" customHeight="1" thickTop="1">
      <c r="A7" s="58"/>
      <c r="B7" s="249"/>
      <c r="C7" s="250" t="s">
        <v>1</v>
      </c>
      <c r="D7" s="150"/>
      <c r="E7" s="150"/>
      <c r="F7" s="251" t="s">
        <v>2</v>
      </c>
      <c r="G7" s="151"/>
      <c r="H7" s="243"/>
      <c r="I7" s="244" t="s">
        <v>1</v>
      </c>
      <c r="J7" s="154"/>
      <c r="K7" s="154"/>
      <c r="L7" s="245" t="s">
        <v>2</v>
      </c>
      <c r="M7" s="155"/>
      <c r="N7" s="101"/>
      <c r="O7" s="102" t="s">
        <v>1</v>
      </c>
      <c r="P7" s="103"/>
      <c r="Q7" s="103"/>
      <c r="R7" s="104" t="s">
        <v>2</v>
      </c>
      <c r="S7" s="105"/>
    </row>
    <row r="8" spans="1:19" s="47" customFormat="1" ht="15" customHeight="1">
      <c r="A8" s="59"/>
      <c r="B8" s="252" t="s">
        <v>3</v>
      </c>
      <c r="C8" s="253"/>
      <c r="D8" s="253" t="s">
        <v>188</v>
      </c>
      <c r="E8" s="253" t="s">
        <v>4</v>
      </c>
      <c r="F8" s="253"/>
      <c r="G8" s="153"/>
      <c r="H8" s="234" t="s">
        <v>3</v>
      </c>
      <c r="I8" s="241"/>
      <c r="J8" s="241" t="s">
        <v>188</v>
      </c>
      <c r="K8" s="241" t="s">
        <v>4</v>
      </c>
      <c r="L8" s="241"/>
      <c r="M8" s="158"/>
      <c r="N8" s="101" t="s">
        <v>3</v>
      </c>
      <c r="O8" s="106"/>
      <c r="P8" s="106" t="s">
        <v>188</v>
      </c>
      <c r="Q8" s="106" t="s">
        <v>4</v>
      </c>
      <c r="R8" s="107"/>
      <c r="S8" s="108"/>
    </row>
    <row r="9" spans="1:19" s="47" customFormat="1" ht="15" customHeight="1">
      <c r="A9" s="59"/>
      <c r="B9" s="252" t="s">
        <v>5</v>
      </c>
      <c r="C9" s="253" t="s">
        <v>6</v>
      </c>
      <c r="D9" s="253" t="s">
        <v>189</v>
      </c>
      <c r="E9" s="253" t="s">
        <v>7</v>
      </c>
      <c r="F9" s="253"/>
      <c r="G9" s="153" t="s">
        <v>8</v>
      </c>
      <c r="H9" s="234" t="s">
        <v>5</v>
      </c>
      <c r="I9" s="241" t="s">
        <v>6</v>
      </c>
      <c r="J9" s="241" t="s">
        <v>189</v>
      </c>
      <c r="K9" s="241" t="s">
        <v>7</v>
      </c>
      <c r="L9" s="241"/>
      <c r="M9" s="158" t="s">
        <v>8</v>
      </c>
      <c r="N9" s="101" t="s">
        <v>5</v>
      </c>
      <c r="O9" s="107" t="s">
        <v>6</v>
      </c>
      <c r="P9" s="107" t="s">
        <v>189</v>
      </c>
      <c r="Q9" s="107" t="s">
        <v>7</v>
      </c>
      <c r="R9" s="107"/>
      <c r="S9" s="108" t="s">
        <v>8</v>
      </c>
    </row>
    <row r="10" spans="1:19" s="47" customFormat="1" ht="15" customHeight="1">
      <c r="A10" s="60" t="s">
        <v>9</v>
      </c>
      <c r="B10" s="252"/>
      <c r="C10" s="253" t="s">
        <v>10</v>
      </c>
      <c r="D10" s="253" t="s">
        <v>11</v>
      </c>
      <c r="E10" s="253" t="s">
        <v>12</v>
      </c>
      <c r="F10" s="253" t="s">
        <v>13</v>
      </c>
      <c r="G10" s="153" t="s">
        <v>14</v>
      </c>
      <c r="H10" s="234"/>
      <c r="I10" s="241" t="s">
        <v>10</v>
      </c>
      <c r="J10" s="241" t="s">
        <v>11</v>
      </c>
      <c r="K10" s="241" t="s">
        <v>12</v>
      </c>
      <c r="L10" s="241" t="s">
        <v>13</v>
      </c>
      <c r="M10" s="158" t="s">
        <v>14</v>
      </c>
      <c r="N10" s="101"/>
      <c r="O10" s="107" t="s">
        <v>10</v>
      </c>
      <c r="P10" s="107" t="s">
        <v>11</v>
      </c>
      <c r="Q10" s="107" t="s">
        <v>12</v>
      </c>
      <c r="R10" s="107" t="s">
        <v>13</v>
      </c>
      <c r="S10" s="108" t="s">
        <v>14</v>
      </c>
    </row>
    <row r="11" spans="1:19" s="47" customFormat="1" ht="15" customHeight="1">
      <c r="A11" s="59"/>
      <c r="B11" s="252"/>
      <c r="C11" s="253" t="s">
        <v>15</v>
      </c>
      <c r="D11" s="253" t="s">
        <v>16</v>
      </c>
      <c r="E11" s="253" t="s">
        <v>17</v>
      </c>
      <c r="F11" s="253" t="s">
        <v>18</v>
      </c>
      <c r="G11" s="153" t="s">
        <v>18</v>
      </c>
      <c r="H11" s="234"/>
      <c r="I11" s="241" t="s">
        <v>15</v>
      </c>
      <c r="J11" s="241" t="s">
        <v>16</v>
      </c>
      <c r="K11" s="241" t="s">
        <v>17</v>
      </c>
      <c r="L11" s="241" t="s">
        <v>18</v>
      </c>
      <c r="M11" s="158" t="s">
        <v>18</v>
      </c>
      <c r="N11" s="101"/>
      <c r="O11" s="107" t="s">
        <v>15</v>
      </c>
      <c r="P11" s="107" t="s">
        <v>16</v>
      </c>
      <c r="Q11" s="107" t="s">
        <v>17</v>
      </c>
      <c r="R11" s="107" t="s">
        <v>18</v>
      </c>
      <c r="S11" s="108" t="s">
        <v>18</v>
      </c>
    </row>
    <row r="12" spans="1:19" s="47" customFormat="1" ht="15" customHeight="1">
      <c r="A12" s="59"/>
      <c r="B12" s="252"/>
      <c r="C12" s="253"/>
      <c r="D12" s="253"/>
      <c r="E12" s="253" t="s">
        <v>190</v>
      </c>
      <c r="F12" s="253"/>
      <c r="G12" s="153"/>
      <c r="H12" s="234"/>
      <c r="I12" s="241"/>
      <c r="J12" s="241"/>
      <c r="K12" s="241" t="s">
        <v>190</v>
      </c>
      <c r="L12" s="241"/>
      <c r="M12" s="158"/>
      <c r="N12" s="109"/>
      <c r="O12" s="110"/>
      <c r="P12" s="110"/>
      <c r="Q12" s="110" t="s">
        <v>190</v>
      </c>
      <c r="R12" s="110"/>
      <c r="S12" s="108"/>
    </row>
    <row r="13" spans="1:19" s="47" customFormat="1" ht="15" customHeight="1" thickBot="1">
      <c r="A13" s="61"/>
      <c r="B13" s="706" t="s">
        <v>183</v>
      </c>
      <c r="C13" s="707"/>
      <c r="D13" s="707"/>
      <c r="E13" s="707"/>
      <c r="F13" s="707"/>
      <c r="G13" s="708"/>
      <c r="H13" s="709" t="s">
        <v>187</v>
      </c>
      <c r="I13" s="710"/>
      <c r="J13" s="710"/>
      <c r="K13" s="710"/>
      <c r="L13" s="710"/>
      <c r="M13" s="711"/>
      <c r="N13" s="712" t="s">
        <v>88</v>
      </c>
      <c r="O13" s="713"/>
      <c r="P13" s="713"/>
      <c r="Q13" s="713"/>
      <c r="R13" s="713"/>
      <c r="S13" s="714"/>
    </row>
    <row r="14" spans="1:19" ht="15.75" thickTop="1">
      <c r="A14" s="142" t="s">
        <v>107</v>
      </c>
      <c r="B14" s="254">
        <v>41938</v>
      </c>
      <c r="C14" s="254">
        <v>18159</v>
      </c>
      <c r="D14" s="254">
        <v>8716</v>
      </c>
      <c r="E14" s="254">
        <v>9108</v>
      </c>
      <c r="F14" s="254">
        <v>3608</v>
      </c>
      <c r="G14" s="254">
        <v>2347</v>
      </c>
      <c r="H14" s="246">
        <v>37753</v>
      </c>
      <c r="I14" s="246">
        <v>21444</v>
      </c>
      <c r="J14" s="246">
        <v>6126</v>
      </c>
      <c r="K14" s="246">
        <v>6392</v>
      </c>
      <c r="L14" s="246">
        <v>2026</v>
      </c>
      <c r="M14" s="246">
        <v>1765</v>
      </c>
      <c r="N14" s="143">
        <f t="shared" ref="N14:S15" si="0">H14/B14*100</f>
        <v>90.020983356383226</v>
      </c>
      <c r="O14" s="143">
        <f t="shared" si="0"/>
        <v>118.09020320502231</v>
      </c>
      <c r="P14" s="143">
        <f t="shared" si="0"/>
        <v>70.284534189995412</v>
      </c>
      <c r="Q14" s="143">
        <f t="shared" si="0"/>
        <v>70.180061484409308</v>
      </c>
      <c r="R14" s="143">
        <f t="shared" si="0"/>
        <v>56.152993348115302</v>
      </c>
      <c r="S14" s="144">
        <f t="shared" si="0"/>
        <v>75.202386024712396</v>
      </c>
    </row>
    <row r="15" spans="1:19" ht="19.5" customHeight="1">
      <c r="A15" s="133" t="s">
        <v>58</v>
      </c>
      <c r="B15" s="255">
        <v>69995</v>
      </c>
      <c r="C15" s="255">
        <v>21826</v>
      </c>
      <c r="D15" s="255">
        <v>14450</v>
      </c>
      <c r="E15" s="255">
        <v>23932</v>
      </c>
      <c r="F15" s="255">
        <v>5008</v>
      </c>
      <c r="G15" s="255">
        <v>4779</v>
      </c>
      <c r="H15" s="247">
        <v>54620</v>
      </c>
      <c r="I15" s="247">
        <v>22368</v>
      </c>
      <c r="J15" s="247">
        <v>5555</v>
      </c>
      <c r="K15" s="247">
        <v>19557</v>
      </c>
      <c r="L15" s="247">
        <v>3906</v>
      </c>
      <c r="M15" s="247">
        <v>3234</v>
      </c>
      <c r="N15" s="134">
        <f t="shared" si="0"/>
        <v>78.034145296092589</v>
      </c>
      <c r="O15" s="134">
        <f t="shared" si="0"/>
        <v>102.4832768258041</v>
      </c>
      <c r="P15" s="134">
        <f t="shared" si="0"/>
        <v>38.442906574394463</v>
      </c>
      <c r="Q15" s="134">
        <f t="shared" si="0"/>
        <v>81.719037272271436</v>
      </c>
      <c r="R15" s="134">
        <f t="shared" si="0"/>
        <v>77.99520766773162</v>
      </c>
      <c r="S15" s="135">
        <f t="shared" si="0"/>
        <v>67.671060891399875</v>
      </c>
    </row>
    <row r="16" spans="1:19" ht="20.25" customHeight="1">
      <c r="A16" s="133" t="s">
        <v>59</v>
      </c>
      <c r="B16" s="255">
        <v>35</v>
      </c>
      <c r="C16" s="255">
        <v>13</v>
      </c>
      <c r="D16" s="255"/>
      <c r="E16" s="255">
        <v>5</v>
      </c>
      <c r="F16" s="255" t="s">
        <v>178</v>
      </c>
      <c r="G16" s="255">
        <v>17</v>
      </c>
      <c r="H16" s="247">
        <v>12</v>
      </c>
      <c r="I16" s="247" t="s">
        <v>178</v>
      </c>
      <c r="J16" s="247"/>
      <c r="K16" s="247">
        <v>6</v>
      </c>
      <c r="L16" s="247" t="s">
        <v>178</v>
      </c>
      <c r="M16" s="247">
        <v>6</v>
      </c>
      <c r="N16" s="134">
        <f t="shared" ref="N16:N24" si="1">H16/B16*100</f>
        <v>34.285714285714285</v>
      </c>
      <c r="O16" s="134" t="e">
        <f t="shared" ref="O16:O24" si="2">I16/C16*100</f>
        <v>#VALUE!</v>
      </c>
      <c r="P16" s="134"/>
      <c r="Q16" s="134">
        <f>K16/E16*100</f>
        <v>120</v>
      </c>
      <c r="R16" s="134"/>
      <c r="S16" s="135">
        <f t="shared" ref="S16:S24" si="3">M16/G16*100</f>
        <v>35.294117647058826</v>
      </c>
    </row>
    <row r="17" spans="1:19" ht="20.25" customHeight="1">
      <c r="A17" s="133" t="s">
        <v>60</v>
      </c>
      <c r="B17" s="255">
        <v>17064</v>
      </c>
      <c r="C17" s="255">
        <v>3314</v>
      </c>
      <c r="D17" s="255">
        <v>4826</v>
      </c>
      <c r="E17" s="255">
        <v>6663</v>
      </c>
      <c r="F17" s="255">
        <v>1564</v>
      </c>
      <c r="G17" s="255">
        <v>697</v>
      </c>
      <c r="H17" s="247">
        <v>11211</v>
      </c>
      <c r="I17" s="247">
        <v>2458</v>
      </c>
      <c r="J17" s="247">
        <v>4319</v>
      </c>
      <c r="K17" s="247">
        <v>3430</v>
      </c>
      <c r="L17" s="247">
        <v>435</v>
      </c>
      <c r="M17" s="247">
        <v>569</v>
      </c>
      <c r="N17" s="134">
        <f t="shared" si="1"/>
        <v>65.699718706047818</v>
      </c>
      <c r="O17" s="134">
        <f t="shared" si="2"/>
        <v>74.170187085093545</v>
      </c>
      <c r="P17" s="134">
        <f>J17/D17*100</f>
        <v>89.494405304600079</v>
      </c>
      <c r="Q17" s="134">
        <f>K17/E17*100</f>
        <v>51.478313072189707</v>
      </c>
      <c r="R17" s="134">
        <f>L17/F17*100</f>
        <v>27.813299232736572</v>
      </c>
      <c r="S17" s="135">
        <f t="shared" si="3"/>
        <v>81.635581061692974</v>
      </c>
    </row>
    <row r="18" spans="1:19" ht="20.25" customHeight="1">
      <c r="A18" s="133" t="s">
        <v>61</v>
      </c>
      <c r="B18" s="255">
        <v>1164</v>
      </c>
      <c r="C18" s="255">
        <v>1164</v>
      </c>
      <c r="D18" s="255"/>
      <c r="E18" s="255" t="s">
        <v>178</v>
      </c>
      <c r="F18" s="255" t="s">
        <v>178</v>
      </c>
      <c r="G18" s="255" t="s">
        <v>178</v>
      </c>
      <c r="H18" s="247">
        <v>316</v>
      </c>
      <c r="I18" s="247" t="s">
        <v>178</v>
      </c>
      <c r="J18" s="247"/>
      <c r="K18" s="247">
        <v>315</v>
      </c>
      <c r="L18" s="247" t="s">
        <v>178</v>
      </c>
      <c r="M18" s="247">
        <v>1</v>
      </c>
      <c r="N18" s="134">
        <f t="shared" si="1"/>
        <v>27.147766323024054</v>
      </c>
      <c r="O18" s="134" t="e">
        <f t="shared" si="2"/>
        <v>#VALUE!</v>
      </c>
      <c r="P18" s="134"/>
      <c r="Q18" s="134"/>
      <c r="R18" s="134"/>
      <c r="S18" s="135" t="e">
        <f t="shared" si="3"/>
        <v>#VALUE!</v>
      </c>
    </row>
    <row r="19" spans="1:19" ht="20.25" customHeight="1">
      <c r="A19" s="133" t="s">
        <v>108</v>
      </c>
      <c r="B19" s="255">
        <v>3773</v>
      </c>
      <c r="C19" s="255">
        <v>952</v>
      </c>
      <c r="D19" s="255">
        <v>2276</v>
      </c>
      <c r="E19" s="255">
        <v>278</v>
      </c>
      <c r="F19" s="255">
        <v>263</v>
      </c>
      <c r="G19" s="255">
        <v>4</v>
      </c>
      <c r="H19" s="247">
        <v>1194</v>
      </c>
      <c r="I19" s="247" t="s">
        <v>178</v>
      </c>
      <c r="J19" s="247">
        <v>1121</v>
      </c>
      <c r="K19" s="247">
        <v>68</v>
      </c>
      <c r="L19" s="247" t="s">
        <v>178</v>
      </c>
      <c r="M19" s="247">
        <v>5</v>
      </c>
      <c r="N19" s="134">
        <f t="shared" si="1"/>
        <v>31.645905115292873</v>
      </c>
      <c r="O19" s="134" t="e">
        <f t="shared" si="2"/>
        <v>#VALUE!</v>
      </c>
      <c r="P19" s="134"/>
      <c r="Q19" s="134">
        <f t="shared" ref="Q19:Q30" si="4">K19/E19*100</f>
        <v>24.46043165467626</v>
      </c>
      <c r="R19" s="134"/>
      <c r="S19" s="135">
        <f t="shared" si="3"/>
        <v>125</v>
      </c>
    </row>
    <row r="20" spans="1:19" ht="20.25" customHeight="1">
      <c r="A20" s="133" t="s">
        <v>63</v>
      </c>
      <c r="B20" s="255">
        <v>13604</v>
      </c>
      <c r="C20" s="255">
        <v>4055</v>
      </c>
      <c r="D20" s="255">
        <v>3221</v>
      </c>
      <c r="E20" s="255">
        <v>4127</v>
      </c>
      <c r="F20" s="255">
        <v>1344</v>
      </c>
      <c r="G20" s="255">
        <v>857</v>
      </c>
      <c r="H20" s="247">
        <v>8285</v>
      </c>
      <c r="I20" s="247">
        <v>2595</v>
      </c>
      <c r="J20" s="247">
        <v>2081</v>
      </c>
      <c r="K20" s="247">
        <v>2452</v>
      </c>
      <c r="L20" s="247">
        <v>325</v>
      </c>
      <c r="M20" s="247">
        <v>832</v>
      </c>
      <c r="N20" s="134">
        <f t="shared" si="1"/>
        <v>60.90120552778594</v>
      </c>
      <c r="O20" s="134">
        <f t="shared" si="2"/>
        <v>63.995067817509245</v>
      </c>
      <c r="P20" s="134">
        <f t="shared" ref="P20:P30" si="5">J20/D20*100</f>
        <v>64.60726482458864</v>
      </c>
      <c r="Q20" s="134">
        <f t="shared" si="4"/>
        <v>59.413617639932156</v>
      </c>
      <c r="R20" s="134">
        <f>L20/F20*100</f>
        <v>24.18154761904762</v>
      </c>
      <c r="S20" s="135">
        <f t="shared" si="3"/>
        <v>97.0828471411902</v>
      </c>
    </row>
    <row r="21" spans="1:19" ht="15">
      <c r="A21" s="133" t="s">
        <v>109</v>
      </c>
      <c r="B21" s="255">
        <v>31203</v>
      </c>
      <c r="C21" s="255">
        <v>7459</v>
      </c>
      <c r="D21" s="255">
        <v>13947</v>
      </c>
      <c r="E21" s="255">
        <v>8712</v>
      </c>
      <c r="F21" s="255">
        <v>706</v>
      </c>
      <c r="G21" s="255">
        <v>379</v>
      </c>
      <c r="H21" s="247">
        <v>32228</v>
      </c>
      <c r="I21" s="247">
        <v>6153</v>
      </c>
      <c r="J21" s="247">
        <v>17056</v>
      </c>
      <c r="K21" s="247">
        <v>7541</v>
      </c>
      <c r="L21" s="247">
        <v>795</v>
      </c>
      <c r="M21" s="247">
        <v>683</v>
      </c>
      <c r="N21" s="134">
        <f t="shared" si="1"/>
        <v>103.28494055058808</v>
      </c>
      <c r="O21" s="134">
        <f t="shared" si="2"/>
        <v>82.490950529561601</v>
      </c>
      <c r="P21" s="134">
        <f t="shared" si="5"/>
        <v>122.29153222915323</v>
      </c>
      <c r="Q21" s="134">
        <f t="shared" si="4"/>
        <v>86.558769513314971</v>
      </c>
      <c r="R21" s="134">
        <f>L21/F21*100</f>
        <v>112.60623229461757</v>
      </c>
      <c r="S21" s="135">
        <f t="shared" si="3"/>
        <v>180.21108179419525</v>
      </c>
    </row>
    <row r="22" spans="1:19" ht="20.25" customHeight="1">
      <c r="A22" s="133" t="s">
        <v>19</v>
      </c>
      <c r="B22" s="255">
        <v>41795</v>
      </c>
      <c r="C22" s="255">
        <v>14191</v>
      </c>
      <c r="D22" s="255">
        <v>13294</v>
      </c>
      <c r="E22" s="255">
        <v>11312</v>
      </c>
      <c r="F22" s="255">
        <v>1912</v>
      </c>
      <c r="G22" s="255">
        <v>1086</v>
      </c>
      <c r="H22" s="247">
        <v>50486</v>
      </c>
      <c r="I22" s="247">
        <v>16367</v>
      </c>
      <c r="J22" s="247">
        <v>20933</v>
      </c>
      <c r="K22" s="247">
        <v>9540</v>
      </c>
      <c r="L22" s="247">
        <v>2384</v>
      </c>
      <c r="M22" s="247">
        <v>1262</v>
      </c>
      <c r="N22" s="134">
        <f t="shared" si="1"/>
        <v>120.79435339155403</v>
      </c>
      <c r="O22" s="134">
        <f t="shared" si="2"/>
        <v>115.33366218025509</v>
      </c>
      <c r="P22" s="134">
        <f t="shared" si="5"/>
        <v>157.46201293816759</v>
      </c>
      <c r="Q22" s="134">
        <f t="shared" si="4"/>
        <v>84.33521923620934</v>
      </c>
      <c r="R22" s="134">
        <f>L22/F22*100</f>
        <v>124.68619246861925</v>
      </c>
      <c r="S22" s="135">
        <f t="shared" si="3"/>
        <v>116.20626151012891</v>
      </c>
    </row>
    <row r="23" spans="1:19" ht="15">
      <c r="A23" s="133" t="s">
        <v>110</v>
      </c>
      <c r="B23" s="255">
        <v>36287</v>
      </c>
      <c r="C23" s="255">
        <v>12302</v>
      </c>
      <c r="D23" s="255">
        <v>10154</v>
      </c>
      <c r="E23" s="255">
        <v>10078</v>
      </c>
      <c r="F23" s="255">
        <v>3250</v>
      </c>
      <c r="G23" s="255">
        <v>503</v>
      </c>
      <c r="H23" s="247">
        <v>34635</v>
      </c>
      <c r="I23" s="247">
        <v>13209</v>
      </c>
      <c r="J23" s="247">
        <v>10540</v>
      </c>
      <c r="K23" s="247">
        <v>7013</v>
      </c>
      <c r="L23" s="247">
        <v>2524</v>
      </c>
      <c r="M23" s="247">
        <v>1349</v>
      </c>
      <c r="N23" s="134">
        <f t="shared" si="1"/>
        <v>95.44740540689503</v>
      </c>
      <c r="O23" s="134">
        <f t="shared" si="2"/>
        <v>107.37278491302227</v>
      </c>
      <c r="P23" s="134">
        <f t="shared" si="5"/>
        <v>103.80145755367343</v>
      </c>
      <c r="Q23" s="134">
        <f t="shared" si="4"/>
        <v>69.587219686445721</v>
      </c>
      <c r="R23" s="134">
        <f>L23/F23*100</f>
        <v>77.661538461538456</v>
      </c>
      <c r="S23" s="135">
        <f t="shared" si="3"/>
        <v>268.19085487077535</v>
      </c>
    </row>
    <row r="24" spans="1:19" ht="15">
      <c r="A24" s="133" t="s">
        <v>111</v>
      </c>
      <c r="B24" s="255">
        <v>18568</v>
      </c>
      <c r="C24" s="255">
        <v>4890</v>
      </c>
      <c r="D24" s="255">
        <v>4041</v>
      </c>
      <c r="E24" s="255">
        <v>3804</v>
      </c>
      <c r="F24" s="255">
        <v>3635</v>
      </c>
      <c r="G24" s="255">
        <v>2198</v>
      </c>
      <c r="H24" s="247">
        <v>13267</v>
      </c>
      <c r="I24" s="247">
        <v>5402</v>
      </c>
      <c r="J24" s="247">
        <v>3445</v>
      </c>
      <c r="K24" s="247">
        <v>2305</v>
      </c>
      <c r="L24" s="247">
        <v>794</v>
      </c>
      <c r="M24" s="247">
        <v>1321</v>
      </c>
      <c r="N24" s="134">
        <f t="shared" si="1"/>
        <v>71.450883239982772</v>
      </c>
      <c r="O24" s="134">
        <f t="shared" si="2"/>
        <v>110.47034764826176</v>
      </c>
      <c r="P24" s="134">
        <f t="shared" si="5"/>
        <v>85.251175451620881</v>
      </c>
      <c r="Q24" s="134">
        <f t="shared" si="4"/>
        <v>60.594111461619349</v>
      </c>
      <c r="R24" s="134">
        <f>L24/F24*100</f>
        <v>21.843191196698761</v>
      </c>
      <c r="S24" s="135">
        <f t="shared" si="3"/>
        <v>60.100090991810738</v>
      </c>
    </row>
    <row r="25" spans="1:19" ht="20.25" customHeight="1">
      <c r="A25" s="133" t="s">
        <v>67</v>
      </c>
      <c r="B25" s="255">
        <v>790</v>
      </c>
      <c r="C25" s="255">
        <v>86</v>
      </c>
      <c r="D25" s="255">
        <v>22</v>
      </c>
      <c r="E25" s="255">
        <v>483</v>
      </c>
      <c r="F25" s="255">
        <v>9</v>
      </c>
      <c r="G25" s="255">
        <v>190</v>
      </c>
      <c r="H25" s="247">
        <v>1336</v>
      </c>
      <c r="I25" s="247">
        <v>1033</v>
      </c>
      <c r="J25" s="247">
        <v>46</v>
      </c>
      <c r="K25" s="247">
        <v>248</v>
      </c>
      <c r="L25" s="247">
        <v>1</v>
      </c>
      <c r="M25" s="247">
        <v>8</v>
      </c>
      <c r="N25" s="134">
        <f t="shared" ref="N25:N30" si="6">H25/B25*100</f>
        <v>169.1139240506329</v>
      </c>
      <c r="O25" s="134"/>
      <c r="P25" s="134">
        <f t="shared" si="5"/>
        <v>209.09090909090909</v>
      </c>
      <c r="Q25" s="134">
        <f t="shared" si="4"/>
        <v>51.345755693581786</v>
      </c>
      <c r="R25" s="134"/>
      <c r="S25" s="135"/>
    </row>
    <row r="26" spans="1:19" ht="20.25" customHeight="1">
      <c r="A26" s="133" t="s">
        <v>112</v>
      </c>
      <c r="B26" s="255">
        <v>13910</v>
      </c>
      <c r="C26" s="255">
        <v>5074</v>
      </c>
      <c r="D26" s="255">
        <v>4547</v>
      </c>
      <c r="E26" s="255">
        <v>3203</v>
      </c>
      <c r="F26" s="255">
        <v>732</v>
      </c>
      <c r="G26" s="255">
        <v>354</v>
      </c>
      <c r="H26" s="247">
        <v>13080</v>
      </c>
      <c r="I26" s="247">
        <v>3694</v>
      </c>
      <c r="J26" s="247">
        <v>5224</v>
      </c>
      <c r="K26" s="247">
        <v>2582</v>
      </c>
      <c r="L26" s="247">
        <v>572</v>
      </c>
      <c r="M26" s="247">
        <v>1008</v>
      </c>
      <c r="N26" s="134">
        <f t="shared" si="6"/>
        <v>94.033069734004314</v>
      </c>
      <c r="O26" s="134">
        <f>I26/C26*100</f>
        <v>72.802522664564449</v>
      </c>
      <c r="P26" s="134">
        <f t="shared" si="5"/>
        <v>114.8889377611612</v>
      </c>
      <c r="Q26" s="134">
        <f t="shared" si="4"/>
        <v>80.611926319075863</v>
      </c>
      <c r="R26" s="134">
        <f t="shared" ref="R26:S30" si="7">L26/F26*100</f>
        <v>78.142076502732237</v>
      </c>
      <c r="S26" s="135">
        <f t="shared" si="7"/>
        <v>284.74576271186442</v>
      </c>
    </row>
    <row r="27" spans="1:19" ht="15">
      <c r="A27" s="133" t="s">
        <v>113</v>
      </c>
      <c r="B27" s="255">
        <v>22261</v>
      </c>
      <c r="C27" s="255">
        <v>7143</v>
      </c>
      <c r="D27" s="255">
        <v>8504</v>
      </c>
      <c r="E27" s="255">
        <v>5102</v>
      </c>
      <c r="F27" s="255">
        <v>954</v>
      </c>
      <c r="G27" s="255">
        <v>558</v>
      </c>
      <c r="H27" s="247">
        <v>16194</v>
      </c>
      <c r="I27" s="247">
        <v>4808</v>
      </c>
      <c r="J27" s="247">
        <v>6785</v>
      </c>
      <c r="K27" s="247">
        <v>3535</v>
      </c>
      <c r="L27" s="247">
        <v>341</v>
      </c>
      <c r="M27" s="247">
        <v>725</v>
      </c>
      <c r="N27" s="134">
        <f t="shared" si="6"/>
        <v>72.74605812856565</v>
      </c>
      <c r="O27" s="134">
        <f>I27/C27*100</f>
        <v>67.310653786924263</v>
      </c>
      <c r="P27" s="134">
        <f t="shared" si="5"/>
        <v>79.785983066792099</v>
      </c>
      <c r="Q27" s="134">
        <f t="shared" si="4"/>
        <v>69.286554292434346</v>
      </c>
      <c r="R27" s="134">
        <f t="shared" si="7"/>
        <v>35.744234800838576</v>
      </c>
      <c r="S27" s="135">
        <f t="shared" si="7"/>
        <v>129.92831541218638</v>
      </c>
    </row>
    <row r="28" spans="1:19" ht="20.25" customHeight="1">
      <c r="A28" s="133" t="s">
        <v>114</v>
      </c>
      <c r="B28" s="255">
        <v>45624</v>
      </c>
      <c r="C28" s="255">
        <v>15242</v>
      </c>
      <c r="D28" s="255">
        <v>13889</v>
      </c>
      <c r="E28" s="255">
        <v>11783</v>
      </c>
      <c r="F28" s="255">
        <v>1920</v>
      </c>
      <c r="G28" s="255">
        <v>2790</v>
      </c>
      <c r="H28" s="247">
        <v>34372</v>
      </c>
      <c r="I28" s="247">
        <v>11032</v>
      </c>
      <c r="J28" s="247">
        <v>9478</v>
      </c>
      <c r="K28" s="247">
        <v>11288</v>
      </c>
      <c r="L28" s="247">
        <v>765</v>
      </c>
      <c r="M28" s="247">
        <v>1809</v>
      </c>
      <c r="N28" s="134">
        <f t="shared" si="6"/>
        <v>75.33754164474837</v>
      </c>
      <c r="O28" s="134">
        <f>I28/C28*100</f>
        <v>72.378952893321085</v>
      </c>
      <c r="P28" s="134">
        <f t="shared" si="5"/>
        <v>68.241054071567433</v>
      </c>
      <c r="Q28" s="134">
        <f t="shared" si="4"/>
        <v>95.799032504455568</v>
      </c>
      <c r="R28" s="134">
        <f t="shared" si="7"/>
        <v>39.84375</v>
      </c>
      <c r="S28" s="135">
        <f t="shared" si="7"/>
        <v>64.838709677419359</v>
      </c>
    </row>
    <row r="29" spans="1:19" ht="20.25" customHeight="1" thickBot="1">
      <c r="A29" s="136" t="s">
        <v>71</v>
      </c>
      <c r="B29" s="256">
        <v>13673</v>
      </c>
      <c r="C29" s="256">
        <v>3862</v>
      </c>
      <c r="D29" s="256">
        <v>4416</v>
      </c>
      <c r="E29" s="256">
        <v>4233</v>
      </c>
      <c r="F29" s="256">
        <v>866</v>
      </c>
      <c r="G29" s="256">
        <v>296</v>
      </c>
      <c r="H29" s="248">
        <v>8311</v>
      </c>
      <c r="I29" s="248">
        <v>1327</v>
      </c>
      <c r="J29" s="248">
        <v>3361</v>
      </c>
      <c r="K29" s="248">
        <v>2689</v>
      </c>
      <c r="L29" s="248">
        <v>390</v>
      </c>
      <c r="M29" s="248">
        <v>544</v>
      </c>
      <c r="N29" s="137">
        <f t="shared" si="6"/>
        <v>60.784026914356758</v>
      </c>
      <c r="O29" s="137">
        <f>I29/C29*100</f>
        <v>34.360435007767997</v>
      </c>
      <c r="P29" s="137">
        <f t="shared" si="5"/>
        <v>76.10960144927536</v>
      </c>
      <c r="Q29" s="137">
        <f t="shared" si="4"/>
        <v>63.524686983227028</v>
      </c>
      <c r="R29" s="137">
        <f t="shared" si="7"/>
        <v>45.034642032332563</v>
      </c>
      <c r="S29" s="138">
        <f t="shared" si="7"/>
        <v>183.7837837837838</v>
      </c>
    </row>
    <row r="30" spans="1:19" s="47" customFormat="1" ht="20.25" customHeight="1" thickTop="1" thickBot="1">
      <c r="A30" s="310" t="s">
        <v>72</v>
      </c>
      <c r="B30" s="287">
        <v>371684</v>
      </c>
      <c r="C30" s="288">
        <v>119732</v>
      </c>
      <c r="D30" s="288">
        <v>106303</v>
      </c>
      <c r="E30" s="288">
        <v>102823</v>
      </c>
      <c r="F30" s="288">
        <v>25771</v>
      </c>
      <c r="G30" s="289">
        <v>17055</v>
      </c>
      <c r="H30" s="290">
        <v>317300</v>
      </c>
      <c r="I30" s="291">
        <v>111890</v>
      </c>
      <c r="J30" s="291">
        <v>96070</v>
      </c>
      <c r="K30" s="291">
        <v>78961</v>
      </c>
      <c r="L30" s="291">
        <v>15258</v>
      </c>
      <c r="M30" s="292">
        <v>15121</v>
      </c>
      <c r="N30" s="640">
        <f t="shared" si="6"/>
        <v>85.368216011450585</v>
      </c>
      <c r="O30" s="111">
        <f>I30/C30*100</f>
        <v>93.450372498580165</v>
      </c>
      <c r="P30" s="111">
        <f t="shared" si="5"/>
        <v>90.373742979972334</v>
      </c>
      <c r="Q30" s="111">
        <f t="shared" si="4"/>
        <v>76.793129941744553</v>
      </c>
      <c r="R30" s="111">
        <f t="shared" si="7"/>
        <v>59.206084358387336</v>
      </c>
      <c r="S30" s="112">
        <f t="shared" si="7"/>
        <v>88.660216945177368</v>
      </c>
    </row>
    <row r="31" spans="1:19" s="2" customFormat="1" ht="12.75" customHeight="1" thickTop="1">
      <c r="A31" s="5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34"/>
      <c r="Q31" s="34"/>
      <c r="R31" s="34"/>
      <c r="S31" s="36"/>
    </row>
    <row r="32" spans="1:19" s="2" customFormat="1" ht="12.75" customHeight="1" thickBot="1">
      <c r="A32" s="62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73"/>
      <c r="P32" s="48"/>
      <c r="Q32" s="48"/>
      <c r="R32" s="48"/>
      <c r="S32" s="49"/>
    </row>
    <row r="33" spans="1:19" s="2" customFormat="1" ht="19.5" customHeight="1">
      <c r="A33" s="356" t="s">
        <v>144</v>
      </c>
      <c r="B33" s="307"/>
      <c r="C33" s="307"/>
      <c r="D33" s="307"/>
      <c r="E33" s="308"/>
      <c r="F33" s="308"/>
      <c r="G33" s="308"/>
      <c r="H33" s="715" t="s">
        <v>145</v>
      </c>
      <c r="I33" s="715"/>
      <c r="J33" s="580" t="s">
        <v>104</v>
      </c>
      <c r="K33" s="581"/>
      <c r="L33" s="641">
        <v>12787</v>
      </c>
      <c r="M33" s="48"/>
      <c r="N33" s="48"/>
      <c r="O33" s="73"/>
      <c r="P33" s="48"/>
      <c r="Q33" s="48"/>
      <c r="R33" s="48"/>
      <c r="S33" s="49"/>
    </row>
    <row r="34" spans="1:19" s="2" customFormat="1" ht="13.5" customHeight="1" thickBot="1">
      <c r="A34" s="357" t="s">
        <v>105</v>
      </c>
      <c r="B34" s="307"/>
      <c r="C34" s="307"/>
      <c r="D34" s="307"/>
      <c r="E34" s="308"/>
      <c r="F34" s="308"/>
      <c r="G34" s="308"/>
      <c r="H34" s="307"/>
      <c r="I34" s="309"/>
      <c r="J34" s="582" t="s">
        <v>106</v>
      </c>
      <c r="K34" s="583"/>
      <c r="L34" s="642">
        <v>18662</v>
      </c>
      <c r="M34" s="37"/>
      <c r="N34" s="37"/>
      <c r="O34" s="37"/>
      <c r="P34" s="37"/>
      <c r="Q34" s="37"/>
      <c r="R34" s="37"/>
      <c r="S34" s="38"/>
    </row>
    <row r="35" spans="1:19" s="2" customFormat="1" ht="15">
      <c r="A35" s="311" t="s">
        <v>191</v>
      </c>
    </row>
    <row r="36" spans="1:19" s="2" customFormat="1" ht="12"/>
    <row r="37" spans="1:19" s="2" customFormat="1" ht="19.5" customHeight="1">
      <c r="O37" s="8"/>
    </row>
    <row r="38" spans="1:19" ht="20.25" customHeight="1"/>
    <row r="39" spans="1:19" ht="20.25" customHeight="1"/>
  </sheetData>
  <mergeCells count="4">
    <mergeCell ref="B13:G13"/>
    <mergeCell ref="H13:M13"/>
    <mergeCell ref="N13:S13"/>
    <mergeCell ref="H33:I33"/>
  </mergeCells>
  <phoneticPr fontId="0" type="noConversion"/>
  <printOptions horizontalCentered="1"/>
  <pageMargins left="0.19685039370078741" right="0.19685039370078741" top="0.78740157480314965" bottom="0.39370078740157483" header="0.9055118110236221" footer="0.31496062992125984"/>
  <pageSetup paperSize="9" scale="82" orientation="landscape" horizontalDpi="4294967292" verticalDpi="300" r:id="rId1"/>
  <headerFooter alignWithMargins="0">
    <oddFooter>&amp;L&amp;F/&amp;A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5"/>
  <sheetViews>
    <sheetView zoomScale="80" zoomScaleNormal="80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H13" sqref="H13"/>
    </sheetView>
  </sheetViews>
  <sheetFormatPr baseColWidth="10" defaultColWidth="11.42578125" defaultRowHeight="12.75"/>
  <cols>
    <col min="1" max="1" width="18.42578125" style="1" customWidth="1"/>
    <col min="2" max="2" width="9.5703125" style="1" customWidth="1"/>
    <col min="3" max="3" width="10.5703125" style="1" customWidth="1"/>
    <col min="4" max="4" width="10.85546875" style="1" customWidth="1"/>
    <col min="5" max="8" width="9.5703125" style="1" customWidth="1"/>
    <col min="9" max="9" width="9.85546875" style="1" customWidth="1"/>
    <col min="10" max="10" width="11" style="1" customWidth="1"/>
    <col min="11" max="13" width="9.5703125" style="1" customWidth="1"/>
    <col min="14" max="16384" width="11.42578125" style="1"/>
  </cols>
  <sheetData>
    <row r="1" spans="1:19" ht="18">
      <c r="A1" s="33" t="s">
        <v>74</v>
      </c>
    </row>
    <row r="2" spans="1:19" ht="18">
      <c r="A2" s="33"/>
    </row>
    <row r="3" spans="1:19" ht="18.75" thickBot="1">
      <c r="A3" s="33"/>
    </row>
    <row r="4" spans="1:19" s="4" customFormat="1" ht="17.25" thickTop="1">
      <c r="A4" s="50" t="s">
        <v>52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1"/>
      <c r="O4" s="41"/>
      <c r="P4" s="41"/>
      <c r="Q4" s="41"/>
      <c r="R4" s="41"/>
      <c r="S4" s="42"/>
    </row>
    <row r="5" spans="1:19" s="3" customFormat="1" ht="16.5">
      <c r="A5" s="52" t="s">
        <v>54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3"/>
      <c r="O5" s="43"/>
      <c r="P5" s="43"/>
      <c r="Q5" s="43"/>
      <c r="R5" s="43"/>
      <c r="S5" s="44"/>
    </row>
    <row r="6" spans="1:19" s="3" customFormat="1" ht="17.25" thickBot="1">
      <c r="A6" s="54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45"/>
      <c r="O6" s="45"/>
      <c r="P6" s="45"/>
      <c r="Q6" s="45"/>
      <c r="R6" s="45"/>
      <c r="S6" s="46"/>
    </row>
    <row r="7" spans="1:19" s="47" customFormat="1" ht="26.25" customHeight="1" thickTop="1">
      <c r="A7" s="58"/>
      <c r="B7" s="257"/>
      <c r="C7" s="258" t="s">
        <v>1</v>
      </c>
      <c r="D7" s="259"/>
      <c r="E7" s="260" t="s">
        <v>21</v>
      </c>
      <c r="F7" s="261"/>
      <c r="G7" s="262"/>
      <c r="H7" s="234"/>
      <c r="I7" s="235" t="s">
        <v>1</v>
      </c>
      <c r="J7" s="236"/>
      <c r="K7" s="237" t="s">
        <v>21</v>
      </c>
      <c r="L7" s="238"/>
      <c r="M7" s="239"/>
      <c r="N7" s="114"/>
      <c r="O7" s="102" t="s">
        <v>1</v>
      </c>
      <c r="P7" s="115"/>
      <c r="Q7" s="116" t="s">
        <v>21</v>
      </c>
      <c r="R7" s="117"/>
      <c r="S7" s="105"/>
    </row>
    <row r="8" spans="1:19" s="47" customFormat="1" ht="15" customHeight="1">
      <c r="A8" s="59"/>
      <c r="B8" s="263"/>
      <c r="C8" s="264"/>
      <c r="D8" s="253" t="s">
        <v>4</v>
      </c>
      <c r="E8" s="264"/>
      <c r="F8" s="253"/>
      <c r="G8" s="153"/>
      <c r="H8" s="156"/>
      <c r="I8" s="240"/>
      <c r="J8" s="241" t="s">
        <v>4</v>
      </c>
      <c r="K8" s="240"/>
      <c r="L8" s="241"/>
      <c r="M8" s="158"/>
      <c r="N8" s="118"/>
      <c r="O8" s="106"/>
      <c r="P8" s="107" t="s">
        <v>4</v>
      </c>
      <c r="Q8" s="106"/>
      <c r="R8" s="107"/>
      <c r="S8" s="108"/>
    </row>
    <row r="9" spans="1:19" s="47" customFormat="1" ht="15" customHeight="1">
      <c r="A9" s="59"/>
      <c r="B9" s="257" t="s">
        <v>3</v>
      </c>
      <c r="C9" s="253" t="s">
        <v>22</v>
      </c>
      <c r="D9" s="253" t="s">
        <v>23</v>
      </c>
      <c r="E9" s="253"/>
      <c r="F9" s="253"/>
      <c r="G9" s="153"/>
      <c r="H9" s="234" t="s">
        <v>3</v>
      </c>
      <c r="I9" s="241" t="s">
        <v>22</v>
      </c>
      <c r="J9" s="241" t="s">
        <v>23</v>
      </c>
      <c r="K9" s="241"/>
      <c r="L9" s="241"/>
      <c r="M9" s="158"/>
      <c r="N9" s="114" t="s">
        <v>3</v>
      </c>
      <c r="O9" s="107" t="s">
        <v>22</v>
      </c>
      <c r="P9" s="107" t="s">
        <v>23</v>
      </c>
      <c r="Q9" s="107"/>
      <c r="R9" s="107"/>
      <c r="S9" s="108"/>
    </row>
    <row r="10" spans="1:19" s="47" customFormat="1" ht="15" customHeight="1">
      <c r="A10" s="60" t="s">
        <v>9</v>
      </c>
      <c r="B10" s="257" t="s">
        <v>5</v>
      </c>
      <c r="C10" s="253" t="s">
        <v>24</v>
      </c>
      <c r="D10" s="253" t="s">
        <v>25</v>
      </c>
      <c r="E10" s="253" t="s">
        <v>26</v>
      </c>
      <c r="F10" s="253" t="s">
        <v>13</v>
      </c>
      <c r="G10" s="153" t="s">
        <v>14</v>
      </c>
      <c r="H10" s="234" t="s">
        <v>5</v>
      </c>
      <c r="I10" s="241" t="s">
        <v>24</v>
      </c>
      <c r="J10" s="241" t="s">
        <v>25</v>
      </c>
      <c r="K10" s="241" t="s">
        <v>26</v>
      </c>
      <c r="L10" s="241" t="s">
        <v>13</v>
      </c>
      <c r="M10" s="158" t="s">
        <v>14</v>
      </c>
      <c r="N10" s="114" t="s">
        <v>5</v>
      </c>
      <c r="O10" s="107" t="s">
        <v>24</v>
      </c>
      <c r="P10" s="107" t="s">
        <v>25</v>
      </c>
      <c r="Q10" s="107" t="s">
        <v>26</v>
      </c>
      <c r="R10" s="107" t="s">
        <v>13</v>
      </c>
      <c r="S10" s="108" t="s">
        <v>14</v>
      </c>
    </row>
    <row r="11" spans="1:19" s="47" customFormat="1" ht="15" customHeight="1">
      <c r="A11" s="59"/>
      <c r="B11" s="257"/>
      <c r="C11" s="253" t="s">
        <v>27</v>
      </c>
      <c r="D11" s="152" t="s">
        <v>28</v>
      </c>
      <c r="E11" s="253" t="s">
        <v>18</v>
      </c>
      <c r="F11" s="253" t="s">
        <v>18</v>
      </c>
      <c r="G11" s="153" t="s">
        <v>18</v>
      </c>
      <c r="H11" s="234"/>
      <c r="I11" s="241" t="s">
        <v>27</v>
      </c>
      <c r="J11" s="157" t="s">
        <v>28</v>
      </c>
      <c r="K11" s="241" t="s">
        <v>18</v>
      </c>
      <c r="L11" s="241" t="s">
        <v>18</v>
      </c>
      <c r="M11" s="158" t="s">
        <v>18</v>
      </c>
      <c r="N11" s="114"/>
      <c r="O11" s="107" t="s">
        <v>27</v>
      </c>
      <c r="P11" s="113" t="s">
        <v>28</v>
      </c>
      <c r="Q11" s="107" t="s">
        <v>18</v>
      </c>
      <c r="R11" s="107" t="s">
        <v>18</v>
      </c>
      <c r="S11" s="108" t="s">
        <v>18</v>
      </c>
    </row>
    <row r="12" spans="1:19" s="47" customFormat="1" ht="15" customHeight="1" thickBot="1">
      <c r="A12" s="61"/>
      <c r="B12" s="706" t="s">
        <v>183</v>
      </c>
      <c r="C12" s="707"/>
      <c r="D12" s="707"/>
      <c r="E12" s="707"/>
      <c r="F12" s="707"/>
      <c r="G12" s="708"/>
      <c r="H12" s="716" t="s">
        <v>187</v>
      </c>
      <c r="I12" s="710"/>
      <c r="J12" s="710"/>
      <c r="K12" s="710"/>
      <c r="L12" s="710"/>
      <c r="M12" s="711"/>
      <c r="N12" s="712" t="s">
        <v>88</v>
      </c>
      <c r="O12" s="713"/>
      <c r="P12" s="713"/>
      <c r="Q12" s="713"/>
      <c r="R12" s="713"/>
      <c r="S12" s="714"/>
    </row>
    <row r="13" spans="1:19" ht="15.75" thickTop="1">
      <c r="A13" s="142" t="s">
        <v>107</v>
      </c>
      <c r="B13" s="391">
        <v>10319</v>
      </c>
      <c r="C13" s="182">
        <v>194</v>
      </c>
      <c r="D13" s="182">
        <v>183</v>
      </c>
      <c r="E13" s="182">
        <v>530</v>
      </c>
      <c r="F13" s="182">
        <v>7748</v>
      </c>
      <c r="G13" s="394">
        <v>1664</v>
      </c>
      <c r="H13" s="400">
        <v>6151</v>
      </c>
      <c r="I13" s="397">
        <v>110</v>
      </c>
      <c r="J13" s="224">
        <v>57</v>
      </c>
      <c r="K13" s="224">
        <v>225</v>
      </c>
      <c r="L13" s="224">
        <v>4433</v>
      </c>
      <c r="M13" s="224">
        <v>1326</v>
      </c>
      <c r="N13" s="143">
        <f t="shared" ref="N13:S14" si="0">H13/B13*100</f>
        <v>59.608489194689405</v>
      </c>
      <c r="O13" s="143">
        <f t="shared" si="0"/>
        <v>56.701030927835049</v>
      </c>
      <c r="P13" s="143">
        <f t="shared" si="0"/>
        <v>31.147540983606557</v>
      </c>
      <c r="Q13" s="143">
        <f t="shared" si="0"/>
        <v>42.452830188679243</v>
      </c>
      <c r="R13" s="143">
        <f t="shared" si="0"/>
        <v>57.214765100671137</v>
      </c>
      <c r="S13" s="144">
        <f t="shared" si="0"/>
        <v>79.6875</v>
      </c>
    </row>
    <row r="14" spans="1:19" ht="15">
      <c r="A14" s="133" t="s">
        <v>115</v>
      </c>
      <c r="B14" s="392">
        <v>15812</v>
      </c>
      <c r="C14" s="184">
        <v>145</v>
      </c>
      <c r="D14" s="184">
        <v>1238</v>
      </c>
      <c r="E14" s="184">
        <v>727</v>
      </c>
      <c r="F14" s="184">
        <v>10440</v>
      </c>
      <c r="G14" s="395">
        <v>3262</v>
      </c>
      <c r="H14" s="401">
        <v>11992</v>
      </c>
      <c r="I14" s="398">
        <v>73</v>
      </c>
      <c r="J14" s="226">
        <v>710</v>
      </c>
      <c r="K14" s="226">
        <v>381</v>
      </c>
      <c r="L14" s="226">
        <v>8517</v>
      </c>
      <c r="M14" s="226">
        <v>2311</v>
      </c>
      <c r="N14" s="134">
        <f t="shared" si="0"/>
        <v>75.8411333164685</v>
      </c>
      <c r="O14" s="134">
        <f t="shared" si="0"/>
        <v>50.344827586206897</v>
      </c>
      <c r="P14" s="134">
        <f t="shared" si="0"/>
        <v>57.35056542810986</v>
      </c>
      <c r="Q14" s="134">
        <f t="shared" si="0"/>
        <v>52.407152682255841</v>
      </c>
      <c r="R14" s="134">
        <f t="shared" si="0"/>
        <v>81.580459770114942</v>
      </c>
      <c r="S14" s="135">
        <f t="shared" si="0"/>
        <v>70.846106683016558</v>
      </c>
    </row>
    <row r="15" spans="1:19" ht="15">
      <c r="A15" s="133" t="s">
        <v>116</v>
      </c>
      <c r="B15" s="392">
        <v>420</v>
      </c>
      <c r="C15" s="184">
        <v>382</v>
      </c>
      <c r="D15" s="184" t="s">
        <v>178</v>
      </c>
      <c r="E15" s="184" t="s">
        <v>178</v>
      </c>
      <c r="F15" s="184" t="s">
        <v>178</v>
      </c>
      <c r="G15" s="395">
        <v>38</v>
      </c>
      <c r="H15" s="401">
        <v>443</v>
      </c>
      <c r="I15" s="398">
        <v>437</v>
      </c>
      <c r="J15" s="226" t="s">
        <v>178</v>
      </c>
      <c r="K15" s="226" t="s">
        <v>178</v>
      </c>
      <c r="L15" s="226" t="s">
        <v>178</v>
      </c>
      <c r="M15" s="226">
        <v>6</v>
      </c>
      <c r="N15" s="134">
        <f>H15/B15*100</f>
        <v>105.47619047619048</v>
      </c>
      <c r="O15" s="134"/>
      <c r="P15" s="134"/>
      <c r="Q15" s="134" t="e">
        <f t="shared" ref="Q15:Q27" si="1">K15/E15*100</f>
        <v>#VALUE!</v>
      </c>
      <c r="R15" s="134"/>
      <c r="S15" s="135">
        <f t="shared" ref="S15:S27" si="2">M15/G15*100</f>
        <v>15.789473684210526</v>
      </c>
    </row>
    <row r="16" spans="1:19" ht="15">
      <c r="A16" s="133" t="s">
        <v>117</v>
      </c>
      <c r="B16" s="392">
        <v>5052</v>
      </c>
      <c r="C16" s="184">
        <v>334</v>
      </c>
      <c r="D16" s="184" t="s">
        <v>178</v>
      </c>
      <c r="E16" s="184">
        <v>372</v>
      </c>
      <c r="F16" s="184">
        <v>3731</v>
      </c>
      <c r="G16" s="395">
        <v>615</v>
      </c>
      <c r="H16" s="401">
        <v>1469</v>
      </c>
      <c r="I16" s="398">
        <v>78</v>
      </c>
      <c r="J16" s="226">
        <v>6</v>
      </c>
      <c r="K16" s="226">
        <v>10</v>
      </c>
      <c r="L16" s="226">
        <v>816</v>
      </c>
      <c r="M16" s="226">
        <v>559</v>
      </c>
      <c r="N16" s="134">
        <f t="shared" ref="N16:N29" si="3">H16/B16*100</f>
        <v>29.077593032462389</v>
      </c>
      <c r="O16" s="134">
        <f t="shared" ref="O16:O27" si="4">I16/C16*100</f>
        <v>23.353293413173652</v>
      </c>
      <c r="P16" s="134"/>
      <c r="Q16" s="134">
        <f t="shared" si="1"/>
        <v>2.6881720430107525</v>
      </c>
      <c r="R16" s="134">
        <f t="shared" ref="R16:R27" si="5">L16/F16*100</f>
        <v>21.870812114714553</v>
      </c>
      <c r="S16" s="135">
        <f t="shared" si="2"/>
        <v>90.894308943089428</v>
      </c>
    </row>
    <row r="17" spans="1:19" ht="15">
      <c r="A17" s="133" t="s">
        <v>118</v>
      </c>
      <c r="B17" s="392" t="s">
        <v>178</v>
      </c>
      <c r="C17" s="184" t="s">
        <v>178</v>
      </c>
      <c r="D17" s="184" t="s">
        <v>178</v>
      </c>
      <c r="E17" s="184" t="s">
        <v>178</v>
      </c>
      <c r="F17" s="184" t="s">
        <v>178</v>
      </c>
      <c r="G17" s="395" t="s">
        <v>178</v>
      </c>
      <c r="H17" s="401">
        <v>1</v>
      </c>
      <c r="I17" s="398" t="s">
        <v>178</v>
      </c>
      <c r="J17" s="226" t="s">
        <v>178</v>
      </c>
      <c r="K17" s="226" t="s">
        <v>178</v>
      </c>
      <c r="L17" s="226" t="s">
        <v>178</v>
      </c>
      <c r="M17" s="226">
        <v>1</v>
      </c>
      <c r="N17" s="134" t="e">
        <f t="shared" si="3"/>
        <v>#VALUE!</v>
      </c>
      <c r="O17" s="134"/>
      <c r="P17" s="134"/>
      <c r="Q17" s="134"/>
      <c r="R17" s="134"/>
      <c r="S17" s="135" t="e">
        <f t="shared" si="2"/>
        <v>#VALUE!</v>
      </c>
    </row>
    <row r="18" spans="1:19" ht="15">
      <c r="A18" s="133" t="s">
        <v>108</v>
      </c>
      <c r="B18" s="392">
        <v>682</v>
      </c>
      <c r="C18" s="184" t="s">
        <v>178</v>
      </c>
      <c r="D18" s="184">
        <v>3</v>
      </c>
      <c r="E18" s="184">
        <v>5</v>
      </c>
      <c r="F18" s="184">
        <v>672</v>
      </c>
      <c r="G18" s="395">
        <v>2</v>
      </c>
      <c r="H18" s="401">
        <v>4</v>
      </c>
      <c r="I18" s="398" t="s">
        <v>178</v>
      </c>
      <c r="J18" s="226" t="s">
        <v>178</v>
      </c>
      <c r="K18" s="226" t="s">
        <v>178</v>
      </c>
      <c r="L18" s="226" t="s">
        <v>178</v>
      </c>
      <c r="M18" s="226">
        <v>4</v>
      </c>
      <c r="N18" s="134">
        <f t="shared" si="3"/>
        <v>0.5865102639296188</v>
      </c>
      <c r="O18" s="134"/>
      <c r="P18" s="134"/>
      <c r="Q18" s="134" t="e">
        <f t="shared" si="1"/>
        <v>#VALUE!</v>
      </c>
      <c r="R18" s="134"/>
      <c r="S18" s="135">
        <f t="shared" si="2"/>
        <v>200</v>
      </c>
    </row>
    <row r="19" spans="1:19" ht="15">
      <c r="A19" s="133" t="s">
        <v>119</v>
      </c>
      <c r="B19" s="392">
        <v>4107</v>
      </c>
      <c r="C19" s="184">
        <v>5</v>
      </c>
      <c r="D19" s="184">
        <v>33</v>
      </c>
      <c r="E19" s="184">
        <v>214</v>
      </c>
      <c r="F19" s="184">
        <v>3178</v>
      </c>
      <c r="G19" s="395">
        <v>677</v>
      </c>
      <c r="H19" s="401">
        <v>1701</v>
      </c>
      <c r="I19" s="398">
        <v>102</v>
      </c>
      <c r="J19" s="226">
        <v>14</v>
      </c>
      <c r="K19" s="226">
        <v>91</v>
      </c>
      <c r="L19" s="226">
        <v>710</v>
      </c>
      <c r="M19" s="226">
        <v>784</v>
      </c>
      <c r="N19" s="134">
        <f t="shared" si="3"/>
        <v>41.417092768444121</v>
      </c>
      <c r="O19" s="134">
        <f t="shared" si="4"/>
        <v>2039.9999999999998</v>
      </c>
      <c r="P19" s="134">
        <f t="shared" ref="P19:P27" si="6">J19/D19*100</f>
        <v>42.424242424242422</v>
      </c>
      <c r="Q19" s="134">
        <f t="shared" si="1"/>
        <v>42.523364485981304</v>
      </c>
      <c r="R19" s="134">
        <f t="shared" si="5"/>
        <v>22.3410950283197</v>
      </c>
      <c r="S19" s="135">
        <f t="shared" si="2"/>
        <v>115.80502215657312</v>
      </c>
    </row>
    <row r="20" spans="1:19" ht="15">
      <c r="A20" s="133" t="s">
        <v>120</v>
      </c>
      <c r="B20" s="392">
        <v>3473</v>
      </c>
      <c r="C20" s="184">
        <v>1222</v>
      </c>
      <c r="D20" s="184">
        <v>2</v>
      </c>
      <c r="E20" s="184">
        <v>414</v>
      </c>
      <c r="F20" s="184">
        <v>1343</v>
      </c>
      <c r="G20" s="395">
        <v>492</v>
      </c>
      <c r="H20" s="401">
        <v>2703</v>
      </c>
      <c r="I20" s="398">
        <v>57</v>
      </c>
      <c r="J20" s="226">
        <v>13</v>
      </c>
      <c r="K20" s="226">
        <v>36</v>
      </c>
      <c r="L20" s="226">
        <v>1883</v>
      </c>
      <c r="M20" s="226">
        <v>714</v>
      </c>
      <c r="N20" s="134">
        <f t="shared" si="3"/>
        <v>77.82896631154621</v>
      </c>
      <c r="O20" s="134">
        <f t="shared" si="4"/>
        <v>4.6644844517184945</v>
      </c>
      <c r="P20" s="134"/>
      <c r="Q20" s="134">
        <f t="shared" si="1"/>
        <v>8.695652173913043</v>
      </c>
      <c r="R20" s="134">
        <f t="shared" si="5"/>
        <v>140.20848845867462</v>
      </c>
      <c r="S20" s="135">
        <f t="shared" si="2"/>
        <v>145.1219512195122</v>
      </c>
    </row>
    <row r="21" spans="1:19" ht="15">
      <c r="A21" s="133" t="s">
        <v>19</v>
      </c>
      <c r="B21" s="392">
        <v>6922</v>
      </c>
      <c r="C21" s="184">
        <v>1520</v>
      </c>
      <c r="D21" s="184">
        <v>284</v>
      </c>
      <c r="E21" s="184">
        <v>790</v>
      </c>
      <c r="F21" s="184">
        <v>3430</v>
      </c>
      <c r="G21" s="395">
        <v>898</v>
      </c>
      <c r="H21" s="401">
        <v>6267</v>
      </c>
      <c r="I21" s="398">
        <v>448</v>
      </c>
      <c r="J21" s="226">
        <v>199</v>
      </c>
      <c r="K21" s="226">
        <v>497</v>
      </c>
      <c r="L21" s="226">
        <v>3964</v>
      </c>
      <c r="M21" s="226">
        <v>1159</v>
      </c>
      <c r="N21" s="134">
        <f t="shared" si="3"/>
        <v>90.537416931522685</v>
      </c>
      <c r="O21" s="134">
        <f t="shared" si="4"/>
        <v>29.473684210526311</v>
      </c>
      <c r="P21" s="134">
        <f t="shared" si="6"/>
        <v>70.070422535211264</v>
      </c>
      <c r="Q21" s="134">
        <f t="shared" si="1"/>
        <v>62.911392405063296</v>
      </c>
      <c r="R21" s="134">
        <f t="shared" si="5"/>
        <v>115.56851311953353</v>
      </c>
      <c r="S21" s="135">
        <f t="shared" si="2"/>
        <v>129.06458797327394</v>
      </c>
    </row>
    <row r="22" spans="1:19" ht="15">
      <c r="A22" s="133" t="s">
        <v>121</v>
      </c>
      <c r="B22" s="392">
        <v>8074</v>
      </c>
      <c r="C22" s="184">
        <v>29</v>
      </c>
      <c r="D22" s="184">
        <v>31</v>
      </c>
      <c r="E22" s="184">
        <v>155</v>
      </c>
      <c r="F22" s="184">
        <v>7452</v>
      </c>
      <c r="G22" s="395">
        <v>407</v>
      </c>
      <c r="H22" s="401">
        <v>6824</v>
      </c>
      <c r="I22" s="398">
        <v>25</v>
      </c>
      <c r="J22" s="226">
        <v>28</v>
      </c>
      <c r="K22" s="226">
        <v>20</v>
      </c>
      <c r="L22" s="226">
        <v>5512</v>
      </c>
      <c r="M22" s="226">
        <v>1239</v>
      </c>
      <c r="N22" s="134">
        <f t="shared" si="3"/>
        <v>84.518206589051275</v>
      </c>
      <c r="O22" s="134">
        <f t="shared" si="4"/>
        <v>86.206896551724128</v>
      </c>
      <c r="P22" s="134">
        <f t="shared" si="6"/>
        <v>90.322580645161281</v>
      </c>
      <c r="Q22" s="134">
        <f t="shared" si="1"/>
        <v>12.903225806451612</v>
      </c>
      <c r="R22" s="134">
        <f t="shared" si="5"/>
        <v>73.966720343531932</v>
      </c>
      <c r="S22" s="135">
        <f t="shared" si="2"/>
        <v>304.42260442260442</v>
      </c>
    </row>
    <row r="23" spans="1:19" ht="15">
      <c r="A23" s="133" t="s">
        <v>122</v>
      </c>
      <c r="B23" s="392">
        <v>11009</v>
      </c>
      <c r="C23" s="184">
        <v>32</v>
      </c>
      <c r="D23" s="184">
        <v>21</v>
      </c>
      <c r="E23" s="184">
        <v>151</v>
      </c>
      <c r="F23" s="184">
        <v>8911</v>
      </c>
      <c r="G23" s="395">
        <v>1894</v>
      </c>
      <c r="H23" s="401">
        <v>3243</v>
      </c>
      <c r="I23" s="398">
        <v>38</v>
      </c>
      <c r="J23" s="226">
        <v>16</v>
      </c>
      <c r="K23" s="226">
        <v>90</v>
      </c>
      <c r="L23" s="226">
        <v>1851</v>
      </c>
      <c r="M23" s="226">
        <v>1248</v>
      </c>
      <c r="N23" s="134">
        <f t="shared" si="3"/>
        <v>29.457716413843222</v>
      </c>
      <c r="O23" s="134">
        <f t="shared" si="4"/>
        <v>118.75</v>
      </c>
      <c r="P23" s="134">
        <f t="shared" si="6"/>
        <v>76.19047619047619</v>
      </c>
      <c r="Q23" s="134">
        <f t="shared" si="1"/>
        <v>59.602649006622521</v>
      </c>
      <c r="R23" s="134">
        <f t="shared" si="5"/>
        <v>20.772079452362249</v>
      </c>
      <c r="S23" s="135">
        <f t="shared" si="2"/>
        <v>65.89229144667371</v>
      </c>
    </row>
    <row r="24" spans="1:19" ht="15">
      <c r="A24" s="133" t="s">
        <v>123</v>
      </c>
      <c r="B24" s="392">
        <v>210</v>
      </c>
      <c r="C24" s="184" t="s">
        <v>178</v>
      </c>
      <c r="D24" s="184" t="s">
        <v>178</v>
      </c>
      <c r="E24" s="184">
        <v>4</v>
      </c>
      <c r="F24" s="184">
        <v>23</v>
      </c>
      <c r="G24" s="395">
        <v>183</v>
      </c>
      <c r="H24" s="401">
        <v>9</v>
      </c>
      <c r="I24" s="398" t="s">
        <v>178</v>
      </c>
      <c r="J24" s="226" t="s">
        <v>178</v>
      </c>
      <c r="K24" s="226" t="s">
        <v>178</v>
      </c>
      <c r="L24" s="226">
        <v>1</v>
      </c>
      <c r="M24" s="226">
        <v>8</v>
      </c>
      <c r="N24" s="134">
        <f t="shared" si="3"/>
        <v>4.2857142857142856</v>
      </c>
      <c r="O24" s="134"/>
      <c r="P24" s="134" t="e">
        <f t="shared" si="6"/>
        <v>#VALUE!</v>
      </c>
      <c r="Q24" s="134" t="e">
        <f t="shared" si="1"/>
        <v>#VALUE!</v>
      </c>
      <c r="R24" s="134"/>
      <c r="S24" s="135"/>
    </row>
    <row r="25" spans="1:19" ht="15">
      <c r="A25" s="133" t="s">
        <v>112</v>
      </c>
      <c r="B25" s="392">
        <v>2586</v>
      </c>
      <c r="C25" s="184">
        <v>558</v>
      </c>
      <c r="D25" s="184">
        <v>15</v>
      </c>
      <c r="E25" s="184">
        <v>54</v>
      </c>
      <c r="F25" s="184">
        <v>1609</v>
      </c>
      <c r="G25" s="395">
        <v>350</v>
      </c>
      <c r="H25" s="401">
        <v>2350</v>
      </c>
      <c r="I25" s="398">
        <v>32</v>
      </c>
      <c r="J25" s="226">
        <v>47</v>
      </c>
      <c r="K25" s="226" t="s">
        <v>178</v>
      </c>
      <c r="L25" s="226">
        <v>1276</v>
      </c>
      <c r="M25" s="226">
        <v>995</v>
      </c>
      <c r="N25" s="134">
        <f t="shared" si="3"/>
        <v>90.873936581593199</v>
      </c>
      <c r="O25" s="134">
        <f t="shared" si="4"/>
        <v>5.7347670250896057</v>
      </c>
      <c r="P25" s="134">
        <f t="shared" si="6"/>
        <v>313.33333333333331</v>
      </c>
      <c r="Q25" s="134" t="e">
        <f t="shared" si="1"/>
        <v>#VALUE!</v>
      </c>
      <c r="R25" s="134">
        <f t="shared" si="5"/>
        <v>79.303915475450594</v>
      </c>
      <c r="S25" s="135">
        <f t="shared" si="2"/>
        <v>284.28571428571428</v>
      </c>
    </row>
    <row r="26" spans="1:19" ht="15">
      <c r="A26" s="133" t="s">
        <v>113</v>
      </c>
      <c r="B26" s="392">
        <v>3482</v>
      </c>
      <c r="C26" s="184">
        <v>914</v>
      </c>
      <c r="D26" s="184">
        <v>7</v>
      </c>
      <c r="E26" s="184">
        <v>209</v>
      </c>
      <c r="F26" s="184">
        <v>1905</v>
      </c>
      <c r="G26" s="395">
        <v>447</v>
      </c>
      <c r="H26" s="401">
        <v>1944</v>
      </c>
      <c r="I26" s="398">
        <v>452</v>
      </c>
      <c r="J26" s="226">
        <v>52</v>
      </c>
      <c r="K26" s="226">
        <v>47</v>
      </c>
      <c r="L26" s="226">
        <v>712</v>
      </c>
      <c r="M26" s="226">
        <v>681</v>
      </c>
      <c r="N26" s="134">
        <f t="shared" si="3"/>
        <v>55.829982768523834</v>
      </c>
      <c r="O26" s="134">
        <f t="shared" si="4"/>
        <v>49.452954048140043</v>
      </c>
      <c r="P26" s="134"/>
      <c r="Q26" s="134">
        <f t="shared" si="1"/>
        <v>22.488038277511961</v>
      </c>
      <c r="R26" s="134">
        <f t="shared" si="5"/>
        <v>37.375328083989501</v>
      </c>
      <c r="S26" s="135">
        <f t="shared" si="2"/>
        <v>152.34899328859061</v>
      </c>
    </row>
    <row r="27" spans="1:19" ht="15">
      <c r="A27" s="133" t="s">
        <v>126</v>
      </c>
      <c r="B27" s="392">
        <v>6551</v>
      </c>
      <c r="C27" s="184">
        <v>288</v>
      </c>
      <c r="D27" s="184">
        <v>74</v>
      </c>
      <c r="E27" s="184">
        <v>385</v>
      </c>
      <c r="F27" s="184">
        <v>3557</v>
      </c>
      <c r="G27" s="395">
        <v>2247</v>
      </c>
      <c r="H27" s="401">
        <v>3877</v>
      </c>
      <c r="I27" s="398">
        <v>1230</v>
      </c>
      <c r="J27" s="226">
        <v>79</v>
      </c>
      <c r="K27" s="226">
        <v>230</v>
      </c>
      <c r="L27" s="226">
        <v>1145</v>
      </c>
      <c r="M27" s="226">
        <v>1193</v>
      </c>
      <c r="N27" s="134">
        <f t="shared" si="3"/>
        <v>59.181804304686302</v>
      </c>
      <c r="O27" s="134">
        <f t="shared" si="4"/>
        <v>427.08333333333331</v>
      </c>
      <c r="P27" s="134">
        <f t="shared" si="6"/>
        <v>106.75675675675676</v>
      </c>
      <c r="Q27" s="134">
        <f t="shared" si="1"/>
        <v>59.740259740259738</v>
      </c>
      <c r="R27" s="134">
        <f t="shared" si="5"/>
        <v>32.190047793084062</v>
      </c>
      <c r="S27" s="135">
        <f t="shared" si="2"/>
        <v>53.093012906097016</v>
      </c>
    </row>
    <row r="28" spans="1:19" ht="15.75" thickBot="1">
      <c r="A28" s="136" t="s">
        <v>124</v>
      </c>
      <c r="B28" s="393">
        <v>2594</v>
      </c>
      <c r="C28" s="186">
        <v>233</v>
      </c>
      <c r="D28" s="186">
        <v>14</v>
      </c>
      <c r="E28" s="186">
        <v>20</v>
      </c>
      <c r="F28" s="186">
        <v>2020</v>
      </c>
      <c r="G28" s="396">
        <v>307</v>
      </c>
      <c r="H28" s="402">
        <v>1679</v>
      </c>
      <c r="I28" s="399">
        <v>140</v>
      </c>
      <c r="J28" s="228">
        <v>100</v>
      </c>
      <c r="K28" s="228">
        <v>15</v>
      </c>
      <c r="L28" s="228">
        <v>884</v>
      </c>
      <c r="M28" s="228">
        <v>540</v>
      </c>
      <c r="N28" s="137">
        <f t="shared" si="3"/>
        <v>64.726291441788746</v>
      </c>
      <c r="O28" s="137">
        <f>I28/C28*100</f>
        <v>60.085836909871247</v>
      </c>
      <c r="P28" s="137"/>
      <c r="Q28" s="137">
        <f t="shared" ref="Q28:S29" si="7">K28/E28*100</f>
        <v>75</v>
      </c>
      <c r="R28" s="137">
        <f t="shared" si="7"/>
        <v>43.762376237623762</v>
      </c>
      <c r="S28" s="138">
        <f t="shared" si="7"/>
        <v>175.89576547231269</v>
      </c>
    </row>
    <row r="29" spans="1:19" s="47" customFormat="1" ht="17.25" thickTop="1" thickBot="1">
      <c r="A29" s="40" t="s">
        <v>125</v>
      </c>
      <c r="B29" s="188">
        <v>81293</v>
      </c>
      <c r="C29" s="189">
        <v>5856</v>
      </c>
      <c r="D29" s="189">
        <v>1905</v>
      </c>
      <c r="E29" s="189">
        <v>4030</v>
      </c>
      <c r="F29" s="189">
        <v>56019</v>
      </c>
      <c r="G29" s="189">
        <v>13483</v>
      </c>
      <c r="H29" s="403">
        <v>50657</v>
      </c>
      <c r="I29" s="231">
        <v>3222</v>
      </c>
      <c r="J29" s="231">
        <v>1321</v>
      </c>
      <c r="K29" s="231">
        <v>1642</v>
      </c>
      <c r="L29" s="231">
        <v>31704</v>
      </c>
      <c r="M29" s="242">
        <v>12768</v>
      </c>
      <c r="N29" s="119">
        <f t="shared" si="3"/>
        <v>62.314098384854788</v>
      </c>
      <c r="O29" s="120">
        <f>I29/C29*100</f>
        <v>55.020491803278695</v>
      </c>
      <c r="P29" s="120">
        <f>J29/D29*100</f>
        <v>69.343832020997382</v>
      </c>
      <c r="Q29" s="120">
        <f t="shared" si="7"/>
        <v>40.744416873449133</v>
      </c>
      <c r="R29" s="120">
        <f t="shared" si="7"/>
        <v>56.595083810849886</v>
      </c>
      <c r="S29" s="121">
        <f t="shared" si="7"/>
        <v>94.697025884447086</v>
      </c>
    </row>
    <row r="30" spans="1:19" s="2" customFormat="1" ht="12.75" customHeight="1" thickTop="1">
      <c r="A30" s="356" t="s">
        <v>146</v>
      </c>
      <c r="B30" s="34"/>
      <c r="C30" s="34"/>
      <c r="D30" s="34"/>
      <c r="E30" s="34"/>
      <c r="F30" s="34"/>
      <c r="G30" s="34"/>
      <c r="H30" s="48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2" customFormat="1" ht="12.75" customHeight="1">
      <c r="A31" s="356" t="s">
        <v>29</v>
      </c>
      <c r="B31" s="48"/>
      <c r="C31" s="48"/>
      <c r="D31" s="48"/>
      <c r="E31" s="48"/>
      <c r="F31" s="63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/>
    </row>
    <row r="32" spans="1:19" s="2" customFormat="1" ht="12.75" customHeight="1">
      <c r="A32" s="356" t="s">
        <v>30</v>
      </c>
      <c r="B32" s="48"/>
      <c r="C32" s="48"/>
      <c r="D32" s="48"/>
      <c r="E32" s="48"/>
      <c r="F32" s="63"/>
      <c r="G32" s="717" t="s">
        <v>192</v>
      </c>
      <c r="H32" s="718"/>
      <c r="I32" s="718"/>
      <c r="J32" s="718"/>
      <c r="K32" s="718"/>
      <c r="L32" s="718"/>
      <c r="M32" s="48"/>
      <c r="N32" s="48"/>
      <c r="O32" s="48"/>
      <c r="P32" s="48"/>
      <c r="Q32" s="48"/>
      <c r="R32" s="48"/>
      <c r="S32" s="49"/>
    </row>
    <row r="33" spans="1:19" s="2" customFormat="1" ht="12.75" customHeight="1" thickBot="1">
      <c r="A33" s="356" t="s">
        <v>147</v>
      </c>
      <c r="B33" s="37"/>
      <c r="C33" s="37"/>
      <c r="D33" s="37"/>
      <c r="E33" s="37"/>
      <c r="F33" s="64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4" spans="1:19" s="2" customFormat="1" ht="20.25" customHeight="1" thickTop="1"/>
    <row r="35" spans="1:19" s="2" customFormat="1" ht="12"/>
  </sheetData>
  <mergeCells count="4">
    <mergeCell ref="B12:G12"/>
    <mergeCell ref="H12:M12"/>
    <mergeCell ref="N12:S12"/>
    <mergeCell ref="G32:L32"/>
  </mergeCells>
  <phoneticPr fontId="0" type="noConversion"/>
  <printOptions horizontalCentered="1"/>
  <pageMargins left="0.23622047244094491" right="0.19685039370078741" top="0.98425196850393704" bottom="0.39370078740157483" header="0" footer="0.31496062992125984"/>
  <pageSetup paperSize="9" orientation="landscape" horizontalDpi="4294967292" verticalDpi="300" r:id="rId1"/>
  <headerFooter alignWithMargins="0">
    <oddFooter>&amp;L&amp;F/&amp;A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401"/>
  <sheetViews>
    <sheetView zoomScale="70" zoomScaleNormal="70" workbookViewId="0">
      <pane xSplit="1" ySplit="12" topLeftCell="B13" activePane="bottomRight" state="frozen"/>
      <selection pane="topRight" activeCell="B1" sqref="B1"/>
      <selection pane="bottomLeft" activeCell="A11" sqref="A11"/>
      <selection pane="bottomRight" activeCell="H13" sqref="H13"/>
    </sheetView>
  </sheetViews>
  <sheetFormatPr baseColWidth="10" defaultColWidth="11.5703125" defaultRowHeight="12.75"/>
  <cols>
    <col min="1" max="1" width="18.5703125" style="1" customWidth="1"/>
    <col min="2" max="2" width="10.5703125" style="1" customWidth="1"/>
    <col min="3" max="3" width="10.42578125" style="1" bestFit="1" customWidth="1"/>
    <col min="4" max="4" width="11.85546875" style="1" bestFit="1" customWidth="1"/>
    <col min="5" max="5" width="9.140625" style="1" bestFit="1" customWidth="1"/>
    <col min="6" max="10" width="10.42578125" style="1" bestFit="1" customWidth="1"/>
    <col min="11" max="11" width="9.140625" style="1" bestFit="1" customWidth="1"/>
    <col min="12" max="13" width="10.42578125" style="1" bestFit="1" customWidth="1"/>
    <col min="14" max="14" width="8.42578125" style="1" bestFit="1" customWidth="1"/>
    <col min="15" max="16384" width="11.5703125" style="1"/>
  </cols>
  <sheetData>
    <row r="1" spans="1:19" ht="23.25">
      <c r="A1" s="85" t="s">
        <v>75</v>
      </c>
    </row>
    <row r="2" spans="1:19" ht="18">
      <c r="A2" s="33"/>
    </row>
    <row r="3" spans="1:19" ht="18">
      <c r="A3" s="33"/>
    </row>
    <row r="4" spans="1:19" ht="13.5" thickBot="1"/>
    <row r="5" spans="1:19" s="3" customFormat="1" ht="17.25" thickTop="1">
      <c r="A5" s="50" t="s">
        <v>52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68"/>
      <c r="O5" s="68"/>
      <c r="P5" s="68"/>
      <c r="Q5" s="68"/>
      <c r="R5" s="68"/>
      <c r="S5" s="69"/>
    </row>
    <row r="6" spans="1:19" s="3" customFormat="1" ht="16.5">
      <c r="A6" s="52" t="s">
        <v>55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43"/>
      <c r="O6" s="43"/>
      <c r="P6" s="43"/>
      <c r="Q6" s="43"/>
      <c r="R6" s="43"/>
      <c r="S6" s="44"/>
    </row>
    <row r="7" spans="1:19" s="3" customFormat="1" ht="17.25" thickBot="1">
      <c r="A7" s="54" t="s">
        <v>31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45"/>
      <c r="O7" s="45"/>
      <c r="P7" s="45"/>
      <c r="Q7" s="45"/>
      <c r="R7" s="45"/>
      <c r="S7" s="46"/>
    </row>
    <row r="8" spans="1:19" ht="25.5" customHeight="1" thickTop="1">
      <c r="A8" s="70"/>
      <c r="B8" s="176"/>
      <c r="C8" s="177" t="s">
        <v>1</v>
      </c>
      <c r="D8" s="177"/>
      <c r="E8" s="177"/>
      <c r="F8" s="177" t="s">
        <v>21</v>
      </c>
      <c r="G8" s="178"/>
      <c r="H8" s="218"/>
      <c r="I8" s="219" t="s">
        <v>1</v>
      </c>
      <c r="J8" s="219"/>
      <c r="K8" s="219"/>
      <c r="L8" s="219" t="s">
        <v>21</v>
      </c>
      <c r="M8" s="220"/>
      <c r="N8" s="122"/>
      <c r="O8" s="123" t="s">
        <v>1</v>
      </c>
      <c r="P8" s="123"/>
      <c r="Q8" s="123"/>
      <c r="R8" s="123" t="s">
        <v>21</v>
      </c>
      <c r="S8" s="124"/>
    </row>
    <row r="9" spans="1:19" ht="15" customHeight="1">
      <c r="A9" s="71"/>
      <c r="B9" s="179" t="s">
        <v>3</v>
      </c>
      <c r="C9" s="180" t="s">
        <v>32</v>
      </c>
      <c r="D9" s="180" t="s">
        <v>33</v>
      </c>
      <c r="E9" s="180" t="s">
        <v>33</v>
      </c>
      <c r="F9" s="180" t="s">
        <v>26</v>
      </c>
      <c r="G9" s="181" t="s">
        <v>8</v>
      </c>
      <c r="H9" s="221" t="s">
        <v>3</v>
      </c>
      <c r="I9" s="222" t="s">
        <v>32</v>
      </c>
      <c r="J9" s="222" t="s">
        <v>33</v>
      </c>
      <c r="K9" s="222" t="s">
        <v>33</v>
      </c>
      <c r="L9" s="222" t="s">
        <v>26</v>
      </c>
      <c r="M9" s="223" t="s">
        <v>8</v>
      </c>
      <c r="N9" s="125" t="s">
        <v>3</v>
      </c>
      <c r="O9" s="126" t="s">
        <v>32</v>
      </c>
      <c r="P9" s="126" t="s">
        <v>33</v>
      </c>
      <c r="Q9" s="126" t="s">
        <v>33</v>
      </c>
      <c r="R9" s="126" t="s">
        <v>26</v>
      </c>
      <c r="S9" s="127" t="s">
        <v>8</v>
      </c>
    </row>
    <row r="10" spans="1:19" ht="15" customHeight="1">
      <c r="A10" s="72" t="s">
        <v>9</v>
      </c>
      <c r="B10" s="179" t="s">
        <v>5</v>
      </c>
      <c r="C10" s="180" t="s">
        <v>34</v>
      </c>
      <c r="D10" s="180" t="s">
        <v>35</v>
      </c>
      <c r="E10" s="180" t="s">
        <v>36</v>
      </c>
      <c r="F10" s="180" t="s">
        <v>18</v>
      </c>
      <c r="G10" s="181" t="s">
        <v>14</v>
      </c>
      <c r="H10" s="221" t="s">
        <v>5</v>
      </c>
      <c r="I10" s="222" t="s">
        <v>34</v>
      </c>
      <c r="J10" s="222" t="s">
        <v>35</v>
      </c>
      <c r="K10" s="222" t="s">
        <v>36</v>
      </c>
      <c r="L10" s="222" t="s">
        <v>18</v>
      </c>
      <c r="M10" s="223" t="s">
        <v>14</v>
      </c>
      <c r="N10" s="125" t="s">
        <v>5</v>
      </c>
      <c r="O10" s="126" t="s">
        <v>34</v>
      </c>
      <c r="P10" s="126" t="s">
        <v>35</v>
      </c>
      <c r="Q10" s="126" t="s">
        <v>36</v>
      </c>
      <c r="R10" s="126" t="s">
        <v>18</v>
      </c>
      <c r="S10" s="127" t="s">
        <v>14</v>
      </c>
    </row>
    <row r="11" spans="1:19" ht="15" customHeight="1">
      <c r="A11" s="72"/>
      <c r="B11" s="179"/>
      <c r="C11" s="180"/>
      <c r="D11" s="180"/>
      <c r="E11" s="180"/>
      <c r="F11" s="180"/>
      <c r="G11" s="181" t="s">
        <v>18</v>
      </c>
      <c r="H11" s="221"/>
      <c r="I11" s="222"/>
      <c r="J11" s="222"/>
      <c r="K11" s="222"/>
      <c r="L11" s="222"/>
      <c r="M11" s="223" t="s">
        <v>18</v>
      </c>
      <c r="N11" s="125"/>
      <c r="O11" s="126"/>
      <c r="P11" s="126"/>
      <c r="Q11" s="126"/>
      <c r="R11" s="126"/>
      <c r="S11" s="127" t="s">
        <v>18</v>
      </c>
    </row>
    <row r="12" spans="1:19" s="47" customFormat="1" ht="15" customHeight="1" thickBot="1">
      <c r="A12" s="61"/>
      <c r="B12" s="706" t="s">
        <v>183</v>
      </c>
      <c r="C12" s="707"/>
      <c r="D12" s="707"/>
      <c r="E12" s="707"/>
      <c r="F12" s="707"/>
      <c r="G12" s="708"/>
      <c r="H12" s="709" t="s">
        <v>187</v>
      </c>
      <c r="I12" s="710"/>
      <c r="J12" s="710"/>
      <c r="K12" s="710"/>
      <c r="L12" s="710"/>
      <c r="M12" s="711"/>
      <c r="N12" s="719" t="s">
        <v>88</v>
      </c>
      <c r="O12" s="720"/>
      <c r="P12" s="720"/>
      <c r="Q12" s="720"/>
      <c r="R12" s="720"/>
      <c r="S12" s="721"/>
    </row>
    <row r="13" spans="1:19" ht="15.75" thickTop="1">
      <c r="A13" s="142" t="s">
        <v>107</v>
      </c>
      <c r="B13" s="182">
        <v>9701</v>
      </c>
      <c r="C13" s="182">
        <v>184</v>
      </c>
      <c r="D13" s="183">
        <v>5845</v>
      </c>
      <c r="E13" s="183">
        <v>735</v>
      </c>
      <c r="F13" s="183">
        <v>804</v>
      </c>
      <c r="G13" s="183">
        <v>2133</v>
      </c>
      <c r="H13" s="224">
        <v>5502</v>
      </c>
      <c r="I13" s="224">
        <v>287</v>
      </c>
      <c r="J13" s="225">
        <v>2562</v>
      </c>
      <c r="K13" s="225">
        <v>616</v>
      </c>
      <c r="L13" s="225">
        <v>362</v>
      </c>
      <c r="M13" s="225">
        <v>1675</v>
      </c>
      <c r="N13" s="143">
        <f t="shared" ref="N13:S13" si="0">H13/B13*100</f>
        <v>56.715802494588189</v>
      </c>
      <c r="O13" s="143">
        <f t="shared" si="0"/>
        <v>155.97826086956522</v>
      </c>
      <c r="P13" s="143">
        <f t="shared" si="0"/>
        <v>43.832335329341312</v>
      </c>
      <c r="Q13" s="143">
        <f t="shared" si="0"/>
        <v>83.80952380952381</v>
      </c>
      <c r="R13" s="143">
        <f t="shared" si="0"/>
        <v>45.024875621890544</v>
      </c>
      <c r="S13" s="144">
        <f t="shared" si="0"/>
        <v>78.527894983591182</v>
      </c>
    </row>
    <row r="14" spans="1:19" ht="20.25" customHeight="1">
      <c r="A14" s="133" t="s">
        <v>115</v>
      </c>
      <c r="B14" s="184">
        <v>14739</v>
      </c>
      <c r="C14" s="184">
        <v>385</v>
      </c>
      <c r="D14" s="185">
        <v>8434</v>
      </c>
      <c r="E14" s="185">
        <v>910</v>
      </c>
      <c r="F14" s="185">
        <v>1133</v>
      </c>
      <c r="G14" s="185">
        <v>3877</v>
      </c>
      <c r="H14" s="226">
        <v>8714</v>
      </c>
      <c r="I14" s="226">
        <v>396</v>
      </c>
      <c r="J14" s="227">
        <v>4101</v>
      </c>
      <c r="K14" s="227">
        <v>991</v>
      </c>
      <c r="L14" s="227">
        <v>715</v>
      </c>
      <c r="M14" s="227">
        <v>2511</v>
      </c>
      <c r="N14" s="134">
        <f t="shared" ref="N14:N29" si="1">H14/B14*100</f>
        <v>59.122057127349215</v>
      </c>
      <c r="O14" s="134">
        <f>I14/C14*100</f>
        <v>102.85714285714285</v>
      </c>
      <c r="P14" s="134">
        <f>J14/D14*100</f>
        <v>48.624614654967985</v>
      </c>
      <c r="Q14" s="134">
        <f>K14/E14*100</f>
        <v>108.90109890109889</v>
      </c>
      <c r="R14" s="134">
        <f>L14/F14*100</f>
        <v>63.10679611650486</v>
      </c>
      <c r="S14" s="135">
        <f>M14/G14*100</f>
        <v>64.766572091823576</v>
      </c>
    </row>
    <row r="15" spans="1:19" ht="20.25" customHeight="1">
      <c r="A15" s="133" t="s">
        <v>116</v>
      </c>
      <c r="B15" s="184">
        <v>435</v>
      </c>
      <c r="C15" s="184" t="s">
        <v>178</v>
      </c>
      <c r="D15" s="185">
        <v>382</v>
      </c>
      <c r="E15" s="185" t="s">
        <v>178</v>
      </c>
      <c r="F15" s="185" t="s">
        <v>178</v>
      </c>
      <c r="G15" s="185">
        <v>53</v>
      </c>
      <c r="H15" s="226">
        <v>6</v>
      </c>
      <c r="I15" s="226" t="s">
        <v>178</v>
      </c>
      <c r="J15" s="227" t="s">
        <v>178</v>
      </c>
      <c r="K15" s="227" t="s">
        <v>178</v>
      </c>
      <c r="L15" s="227" t="s">
        <v>178</v>
      </c>
      <c r="M15" s="227">
        <v>6</v>
      </c>
      <c r="N15" s="134">
        <f t="shared" si="1"/>
        <v>1.3793103448275863</v>
      </c>
      <c r="O15" s="134"/>
      <c r="P15" s="134" t="e">
        <f t="shared" ref="P15:P26" si="2">J15/D15*100</f>
        <v>#VALUE!</v>
      </c>
      <c r="Q15" s="134"/>
      <c r="R15" s="134" t="e">
        <f t="shared" ref="R15:R26" si="3">L15/F15*100</f>
        <v>#VALUE!</v>
      </c>
      <c r="S15" s="135">
        <f t="shared" ref="S15:S26" si="4">M15/G15*100</f>
        <v>11.320754716981133</v>
      </c>
    </row>
    <row r="16" spans="1:19" ht="20.25" customHeight="1">
      <c r="A16" s="133" t="s">
        <v>117</v>
      </c>
      <c r="B16" s="184">
        <v>3129</v>
      </c>
      <c r="C16" s="184">
        <v>80</v>
      </c>
      <c r="D16" s="185">
        <v>1592</v>
      </c>
      <c r="E16" s="185">
        <v>70</v>
      </c>
      <c r="F16" s="185">
        <v>696</v>
      </c>
      <c r="G16" s="185">
        <v>691</v>
      </c>
      <c r="H16" s="226">
        <v>1245</v>
      </c>
      <c r="I16" s="226">
        <v>21</v>
      </c>
      <c r="J16" s="227">
        <v>576</v>
      </c>
      <c r="K16" s="227">
        <v>45</v>
      </c>
      <c r="L16" s="227">
        <v>21</v>
      </c>
      <c r="M16" s="227">
        <v>582</v>
      </c>
      <c r="N16" s="134">
        <f t="shared" si="1"/>
        <v>39.789069990412273</v>
      </c>
      <c r="O16" s="134">
        <f t="shared" ref="O16:O26" si="5">I16/C16*100</f>
        <v>26.25</v>
      </c>
      <c r="P16" s="134">
        <f t="shared" si="2"/>
        <v>36.180904522613069</v>
      </c>
      <c r="Q16" s="134">
        <f t="shared" ref="Q16:Q26" si="6">K16/E16*100</f>
        <v>64.285714285714292</v>
      </c>
      <c r="R16" s="134">
        <f t="shared" si="3"/>
        <v>3.0172413793103448</v>
      </c>
      <c r="S16" s="135">
        <f t="shared" si="4"/>
        <v>84.225759768451525</v>
      </c>
    </row>
    <row r="17" spans="1:19" ht="20.25" customHeight="1">
      <c r="A17" s="133" t="s">
        <v>118</v>
      </c>
      <c r="B17" s="184" t="s">
        <v>178</v>
      </c>
      <c r="C17" s="184" t="s">
        <v>178</v>
      </c>
      <c r="D17" s="185" t="s">
        <v>178</v>
      </c>
      <c r="E17" s="185" t="s">
        <v>178</v>
      </c>
      <c r="F17" s="185" t="s">
        <v>178</v>
      </c>
      <c r="G17" s="185" t="s">
        <v>178</v>
      </c>
      <c r="H17" s="226">
        <v>1</v>
      </c>
      <c r="I17" s="226" t="s">
        <v>178</v>
      </c>
      <c r="J17" s="227" t="s">
        <v>178</v>
      </c>
      <c r="K17" s="227" t="s">
        <v>178</v>
      </c>
      <c r="L17" s="227" t="s">
        <v>178</v>
      </c>
      <c r="M17" s="227">
        <v>1</v>
      </c>
      <c r="N17" s="134" t="e">
        <f t="shared" si="1"/>
        <v>#VALUE!</v>
      </c>
      <c r="O17" s="134"/>
      <c r="P17" s="134" t="e">
        <f t="shared" si="2"/>
        <v>#VALUE!</v>
      </c>
      <c r="Q17" s="134"/>
      <c r="R17" s="134"/>
      <c r="S17" s="135" t="e">
        <f t="shared" si="4"/>
        <v>#VALUE!</v>
      </c>
    </row>
    <row r="18" spans="1:19" ht="20.25" customHeight="1">
      <c r="A18" s="133" t="s">
        <v>108</v>
      </c>
      <c r="B18" s="184">
        <v>1533</v>
      </c>
      <c r="C18" s="184" t="s">
        <v>178</v>
      </c>
      <c r="D18" s="185">
        <v>1479</v>
      </c>
      <c r="E18" s="185">
        <v>39</v>
      </c>
      <c r="F18" s="185">
        <v>11</v>
      </c>
      <c r="G18" s="185">
        <v>4</v>
      </c>
      <c r="H18" s="226">
        <v>248</v>
      </c>
      <c r="I18" s="226">
        <v>9</v>
      </c>
      <c r="J18" s="227">
        <v>225</v>
      </c>
      <c r="K18" s="227">
        <v>7</v>
      </c>
      <c r="L18" s="227" t="s">
        <v>178</v>
      </c>
      <c r="M18" s="227">
        <v>7</v>
      </c>
      <c r="N18" s="134">
        <f t="shared" si="1"/>
        <v>16.17742987606001</v>
      </c>
      <c r="O18" s="134"/>
      <c r="P18" s="134"/>
      <c r="Q18" s="134"/>
      <c r="R18" s="134" t="e">
        <f t="shared" si="3"/>
        <v>#VALUE!</v>
      </c>
      <c r="S18" s="135">
        <f t="shared" si="4"/>
        <v>175</v>
      </c>
    </row>
    <row r="19" spans="1:19" ht="20.25" customHeight="1">
      <c r="A19" s="133" t="s">
        <v>119</v>
      </c>
      <c r="B19" s="184">
        <v>9300</v>
      </c>
      <c r="C19" s="184">
        <v>42</v>
      </c>
      <c r="D19" s="185">
        <v>7867</v>
      </c>
      <c r="E19" s="185">
        <v>156</v>
      </c>
      <c r="F19" s="185">
        <v>348</v>
      </c>
      <c r="G19" s="185">
        <v>887</v>
      </c>
      <c r="H19" s="226">
        <v>7482</v>
      </c>
      <c r="I19" s="226">
        <v>17</v>
      </c>
      <c r="J19" s="227">
        <v>6371</v>
      </c>
      <c r="K19" s="227">
        <v>121</v>
      </c>
      <c r="L19" s="227">
        <v>143</v>
      </c>
      <c r="M19" s="227">
        <v>830</v>
      </c>
      <c r="N19" s="134">
        <f t="shared" si="1"/>
        <v>80.451612903225808</v>
      </c>
      <c r="O19" s="134">
        <f t="shared" si="5"/>
        <v>40.476190476190474</v>
      </c>
      <c r="P19" s="134">
        <f t="shared" si="2"/>
        <v>80.983856616245077</v>
      </c>
      <c r="Q19" s="134">
        <f t="shared" si="6"/>
        <v>77.564102564102569</v>
      </c>
      <c r="R19" s="134">
        <f t="shared" si="3"/>
        <v>41.09195402298851</v>
      </c>
      <c r="S19" s="135">
        <f t="shared" si="4"/>
        <v>93.573844419391207</v>
      </c>
    </row>
    <row r="20" spans="1:19" ht="15">
      <c r="A20" s="133" t="s">
        <v>175</v>
      </c>
      <c r="B20" s="184">
        <v>9695</v>
      </c>
      <c r="C20" s="184">
        <v>47</v>
      </c>
      <c r="D20" s="185">
        <v>7854</v>
      </c>
      <c r="E20" s="185">
        <v>470</v>
      </c>
      <c r="F20" s="185">
        <v>712</v>
      </c>
      <c r="G20" s="185">
        <v>612</v>
      </c>
      <c r="H20" s="226">
        <v>4394</v>
      </c>
      <c r="I20" s="226">
        <v>37</v>
      </c>
      <c r="J20" s="227">
        <v>2927</v>
      </c>
      <c r="K20" s="227">
        <v>650</v>
      </c>
      <c r="L20" s="227">
        <v>51</v>
      </c>
      <c r="M20" s="227">
        <v>729</v>
      </c>
      <c r="N20" s="134">
        <f t="shared" si="1"/>
        <v>45.322331098504378</v>
      </c>
      <c r="O20" s="134">
        <f t="shared" si="5"/>
        <v>78.723404255319153</v>
      </c>
      <c r="P20" s="134">
        <f t="shared" si="2"/>
        <v>37.267634326457852</v>
      </c>
      <c r="Q20" s="134">
        <f t="shared" si="6"/>
        <v>138.29787234042556</v>
      </c>
      <c r="R20" s="134">
        <f t="shared" si="3"/>
        <v>7.1629213483146064</v>
      </c>
      <c r="S20" s="135">
        <f t="shared" si="4"/>
        <v>119.11764705882352</v>
      </c>
    </row>
    <row r="21" spans="1:19" ht="20.25" customHeight="1">
      <c r="A21" s="133" t="s">
        <v>19</v>
      </c>
      <c r="B21" s="184">
        <v>21320</v>
      </c>
      <c r="C21" s="184">
        <v>227</v>
      </c>
      <c r="D21" s="185">
        <v>16661</v>
      </c>
      <c r="E21" s="185">
        <v>1402</v>
      </c>
      <c r="F21" s="185">
        <v>1666</v>
      </c>
      <c r="G21" s="185">
        <v>1364</v>
      </c>
      <c r="H21" s="226">
        <v>16737</v>
      </c>
      <c r="I21" s="226">
        <v>211</v>
      </c>
      <c r="J21" s="227">
        <v>12292</v>
      </c>
      <c r="K21" s="227">
        <v>1581</v>
      </c>
      <c r="L21" s="227">
        <v>1138</v>
      </c>
      <c r="M21" s="227">
        <v>1515</v>
      </c>
      <c r="N21" s="134">
        <f t="shared" si="1"/>
        <v>78.503752345215759</v>
      </c>
      <c r="O21" s="134">
        <f t="shared" si="5"/>
        <v>92.951541850220266</v>
      </c>
      <c r="P21" s="134">
        <f t="shared" si="2"/>
        <v>73.777084208630939</v>
      </c>
      <c r="Q21" s="134">
        <f t="shared" si="6"/>
        <v>112.76747503566334</v>
      </c>
      <c r="R21" s="134">
        <f t="shared" si="3"/>
        <v>68.307322929171661</v>
      </c>
      <c r="S21" s="135">
        <f t="shared" si="4"/>
        <v>111.07038123167155</v>
      </c>
    </row>
    <row r="22" spans="1:19" ht="15">
      <c r="A22" s="133" t="s">
        <v>176</v>
      </c>
      <c r="B22" s="184">
        <v>12034</v>
      </c>
      <c r="C22" s="184">
        <v>244</v>
      </c>
      <c r="D22" s="185">
        <v>10368</v>
      </c>
      <c r="E22" s="185">
        <v>623</v>
      </c>
      <c r="F22" s="185">
        <v>290</v>
      </c>
      <c r="G22" s="185">
        <v>509</v>
      </c>
      <c r="H22" s="226">
        <v>7516</v>
      </c>
      <c r="I22" s="226">
        <v>298</v>
      </c>
      <c r="J22" s="227">
        <v>4786</v>
      </c>
      <c r="K22" s="227">
        <v>1016</v>
      </c>
      <c r="L22" s="227">
        <v>28</v>
      </c>
      <c r="M22" s="227">
        <v>1388</v>
      </c>
      <c r="N22" s="134">
        <f t="shared" si="1"/>
        <v>62.456373608110347</v>
      </c>
      <c r="O22" s="134">
        <f t="shared" si="5"/>
        <v>122.13114754098359</v>
      </c>
      <c r="P22" s="134">
        <f t="shared" si="2"/>
        <v>46.161265432098766</v>
      </c>
      <c r="Q22" s="134">
        <f t="shared" si="6"/>
        <v>163.08186195826647</v>
      </c>
      <c r="R22" s="134">
        <f t="shared" si="3"/>
        <v>9.6551724137931032</v>
      </c>
      <c r="S22" s="135">
        <f t="shared" si="4"/>
        <v>272.69155206286837</v>
      </c>
    </row>
    <row r="23" spans="1:19" ht="15">
      <c r="A23" s="133" t="s">
        <v>122</v>
      </c>
      <c r="B23" s="184">
        <v>5656</v>
      </c>
      <c r="C23" s="184">
        <v>17</v>
      </c>
      <c r="D23" s="185">
        <v>2310</v>
      </c>
      <c r="E23" s="185">
        <v>846</v>
      </c>
      <c r="F23" s="185">
        <v>234</v>
      </c>
      <c r="G23" s="185">
        <v>2249</v>
      </c>
      <c r="H23" s="226">
        <v>3976</v>
      </c>
      <c r="I23" s="226">
        <v>9</v>
      </c>
      <c r="J23" s="227">
        <v>1843</v>
      </c>
      <c r="K23" s="227">
        <v>728</v>
      </c>
      <c r="L23" s="227">
        <v>125</v>
      </c>
      <c r="M23" s="227">
        <v>1271</v>
      </c>
      <c r="N23" s="134">
        <f t="shared" si="1"/>
        <v>70.297029702970292</v>
      </c>
      <c r="O23" s="134">
        <f t="shared" si="5"/>
        <v>52.941176470588239</v>
      </c>
      <c r="P23" s="134">
        <f t="shared" si="2"/>
        <v>79.783549783549773</v>
      </c>
      <c r="Q23" s="134">
        <f t="shared" si="6"/>
        <v>86.052009456264784</v>
      </c>
      <c r="R23" s="134">
        <f t="shared" si="3"/>
        <v>53.418803418803421</v>
      </c>
      <c r="S23" s="135">
        <f t="shared" si="4"/>
        <v>56.51400622498889</v>
      </c>
    </row>
    <row r="24" spans="1:19" ht="20.25" customHeight="1">
      <c r="A24" s="133" t="s">
        <v>123</v>
      </c>
      <c r="B24" s="184">
        <v>196</v>
      </c>
      <c r="C24" s="184">
        <v>5</v>
      </c>
      <c r="D24" s="185" t="s">
        <v>178</v>
      </c>
      <c r="E24" s="185" t="s">
        <v>178</v>
      </c>
      <c r="F24" s="185">
        <v>4</v>
      </c>
      <c r="G24" s="185">
        <v>187</v>
      </c>
      <c r="H24" s="226">
        <v>19</v>
      </c>
      <c r="I24" s="226" t="s">
        <v>178</v>
      </c>
      <c r="J24" s="227">
        <v>11</v>
      </c>
      <c r="K24" s="227" t="s">
        <v>178</v>
      </c>
      <c r="L24" s="227" t="s">
        <v>178</v>
      </c>
      <c r="M24" s="227">
        <v>8</v>
      </c>
      <c r="N24" s="134">
        <f t="shared" si="1"/>
        <v>9.6938775510204085</v>
      </c>
      <c r="O24" s="134" t="e">
        <f t="shared" si="5"/>
        <v>#VALUE!</v>
      </c>
      <c r="P24" s="134" t="e">
        <f t="shared" si="2"/>
        <v>#VALUE!</v>
      </c>
      <c r="Q24" s="134" t="e">
        <f t="shared" si="6"/>
        <v>#VALUE!</v>
      </c>
      <c r="R24" s="134" t="e">
        <f t="shared" si="3"/>
        <v>#VALUE!</v>
      </c>
      <c r="S24" s="135"/>
    </row>
    <row r="25" spans="1:19" ht="20.25" customHeight="1">
      <c r="A25" s="133" t="s">
        <v>112</v>
      </c>
      <c r="B25" s="184">
        <v>4009</v>
      </c>
      <c r="C25" s="184">
        <v>5</v>
      </c>
      <c r="D25" s="185">
        <v>3445</v>
      </c>
      <c r="E25" s="185">
        <v>112</v>
      </c>
      <c r="F25" s="185">
        <v>91</v>
      </c>
      <c r="G25" s="185">
        <v>356</v>
      </c>
      <c r="H25" s="226">
        <v>1475</v>
      </c>
      <c r="I25" s="226">
        <v>25</v>
      </c>
      <c r="J25" s="227">
        <v>372</v>
      </c>
      <c r="K25" s="227">
        <v>70</v>
      </c>
      <c r="L25" s="227" t="s">
        <v>178</v>
      </c>
      <c r="M25" s="227">
        <v>1008</v>
      </c>
      <c r="N25" s="134">
        <f t="shared" si="1"/>
        <v>36.792217510601148</v>
      </c>
      <c r="O25" s="134"/>
      <c r="P25" s="134">
        <f t="shared" si="2"/>
        <v>10.798258345428156</v>
      </c>
      <c r="Q25" s="134">
        <f t="shared" si="6"/>
        <v>62.5</v>
      </c>
      <c r="R25" s="134" t="e">
        <f t="shared" si="3"/>
        <v>#VALUE!</v>
      </c>
      <c r="S25" s="135">
        <f t="shared" si="4"/>
        <v>283.14606741573033</v>
      </c>
    </row>
    <row r="26" spans="1:19" ht="20.25" customHeight="1">
      <c r="A26" s="133" t="s">
        <v>113</v>
      </c>
      <c r="B26" s="184">
        <v>7401</v>
      </c>
      <c r="C26" s="184">
        <v>5</v>
      </c>
      <c r="D26" s="185">
        <v>6390</v>
      </c>
      <c r="E26" s="185">
        <v>147</v>
      </c>
      <c r="F26" s="185">
        <v>353</v>
      </c>
      <c r="G26" s="185">
        <v>506</v>
      </c>
      <c r="H26" s="226">
        <v>3350</v>
      </c>
      <c r="I26" s="226">
        <v>17</v>
      </c>
      <c r="J26" s="227">
        <v>2482</v>
      </c>
      <c r="K26" s="227">
        <v>86</v>
      </c>
      <c r="L26" s="227">
        <v>68</v>
      </c>
      <c r="M26" s="227">
        <v>697</v>
      </c>
      <c r="N26" s="134">
        <f t="shared" si="1"/>
        <v>45.26415349277125</v>
      </c>
      <c r="O26" s="134">
        <f t="shared" si="5"/>
        <v>340</v>
      </c>
      <c r="P26" s="134">
        <f t="shared" si="2"/>
        <v>38.841940532081374</v>
      </c>
      <c r="Q26" s="134">
        <f t="shared" si="6"/>
        <v>58.503401360544217</v>
      </c>
      <c r="R26" s="134">
        <f t="shared" si="3"/>
        <v>19.263456090651555</v>
      </c>
      <c r="S26" s="135">
        <f t="shared" si="4"/>
        <v>137.74703557312253</v>
      </c>
    </row>
    <row r="27" spans="1:19" ht="15">
      <c r="A27" s="133" t="s">
        <v>126</v>
      </c>
      <c r="B27" s="184">
        <v>16036</v>
      </c>
      <c r="C27" s="184">
        <v>274</v>
      </c>
      <c r="D27" s="185">
        <v>11211</v>
      </c>
      <c r="E27" s="185">
        <v>435</v>
      </c>
      <c r="F27" s="185">
        <v>1054</v>
      </c>
      <c r="G27" s="185">
        <v>3062</v>
      </c>
      <c r="H27" s="226">
        <v>8381</v>
      </c>
      <c r="I27" s="226">
        <v>233</v>
      </c>
      <c r="J27" s="227">
        <v>5512</v>
      </c>
      <c r="K27" s="227">
        <v>449</v>
      </c>
      <c r="L27" s="227">
        <v>455</v>
      </c>
      <c r="M27" s="227">
        <v>1732</v>
      </c>
      <c r="N27" s="134">
        <f t="shared" si="1"/>
        <v>52.263656772262415</v>
      </c>
      <c r="O27" s="134">
        <f>I27/C27*100</f>
        <v>85.03649635036497</v>
      </c>
      <c r="P27" s="134">
        <f>J27/D27*100</f>
        <v>49.165997680849166</v>
      </c>
      <c r="Q27" s="134">
        <f>K27/E27*100</f>
        <v>103.21839080459769</v>
      </c>
      <c r="R27" s="134">
        <f>L27/F27*100</f>
        <v>43.168880455407972</v>
      </c>
      <c r="S27" s="135">
        <f>M27/G27*100</f>
        <v>56.564337034617893</v>
      </c>
    </row>
    <row r="28" spans="1:19" ht="20.25" customHeight="1" thickBot="1">
      <c r="A28" s="136" t="s">
        <v>124</v>
      </c>
      <c r="B28" s="186">
        <v>1246</v>
      </c>
      <c r="C28" s="186">
        <v>7</v>
      </c>
      <c r="D28" s="187">
        <v>889</v>
      </c>
      <c r="E28" s="187">
        <v>11</v>
      </c>
      <c r="F28" s="187">
        <v>34</v>
      </c>
      <c r="G28" s="187">
        <v>305</v>
      </c>
      <c r="H28" s="228">
        <v>598</v>
      </c>
      <c r="I28" s="228" t="s">
        <v>178</v>
      </c>
      <c r="J28" s="229">
        <v>31</v>
      </c>
      <c r="K28" s="229">
        <v>2</v>
      </c>
      <c r="L28" s="229">
        <v>23</v>
      </c>
      <c r="M28" s="229">
        <v>542</v>
      </c>
      <c r="N28" s="137">
        <f t="shared" si="1"/>
        <v>47.993579454253613</v>
      </c>
      <c r="O28" s="137"/>
      <c r="P28" s="137">
        <f t="shared" ref="O28:S29" si="7">J28/D28*100</f>
        <v>3.4870641169853771</v>
      </c>
      <c r="Q28" s="137">
        <f t="shared" si="7"/>
        <v>18.181818181818183</v>
      </c>
      <c r="R28" s="137"/>
      <c r="S28" s="138">
        <f t="shared" si="7"/>
        <v>177.70491803278691</v>
      </c>
    </row>
    <row r="29" spans="1:19" s="47" customFormat="1" ht="20.25" customHeight="1" thickTop="1" thickBot="1">
      <c r="A29" s="39" t="s">
        <v>125</v>
      </c>
      <c r="B29" s="188">
        <v>116430</v>
      </c>
      <c r="C29" s="189">
        <v>1522</v>
      </c>
      <c r="D29" s="190">
        <v>84727</v>
      </c>
      <c r="E29" s="190">
        <v>5956</v>
      </c>
      <c r="F29" s="190">
        <v>7430</v>
      </c>
      <c r="G29" s="191">
        <v>16795</v>
      </c>
      <c r="H29" s="230">
        <v>69644</v>
      </c>
      <c r="I29" s="231">
        <v>1560</v>
      </c>
      <c r="J29" s="232">
        <v>44091</v>
      </c>
      <c r="K29" s="232">
        <v>6362</v>
      </c>
      <c r="L29" s="232">
        <v>3129</v>
      </c>
      <c r="M29" s="233">
        <v>14502</v>
      </c>
      <c r="N29" s="119">
        <f t="shared" si="1"/>
        <v>59.81619857425062</v>
      </c>
      <c r="O29" s="120">
        <f t="shared" si="7"/>
        <v>102.49671484888306</v>
      </c>
      <c r="P29" s="120">
        <f t="shared" si="7"/>
        <v>52.038901412772788</v>
      </c>
      <c r="Q29" s="120">
        <f t="shared" si="7"/>
        <v>106.81665547347212</v>
      </c>
      <c r="R29" s="120">
        <f t="shared" si="7"/>
        <v>42.113055181695827</v>
      </c>
      <c r="S29" s="121">
        <f t="shared" si="7"/>
        <v>86.347127121167006</v>
      </c>
    </row>
    <row r="30" spans="1:19" s="2" customFormat="1" ht="12.75" customHeight="1" thickTop="1">
      <c r="A30" s="358" t="s">
        <v>148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65"/>
      <c r="O30" s="34"/>
      <c r="P30" s="34"/>
      <c r="Q30" s="34"/>
      <c r="R30" s="34"/>
      <c r="S30" s="36"/>
    </row>
    <row r="31" spans="1:19" s="2" customFormat="1" ht="12.75" customHeight="1">
      <c r="A31" s="358" t="s">
        <v>149</v>
      </c>
      <c r="B31" s="48"/>
      <c r="C31" s="48"/>
      <c r="D31" s="48"/>
      <c r="E31" s="48"/>
      <c r="F31" s="48"/>
      <c r="G31" s="48"/>
      <c r="H31" s="352" t="s">
        <v>193</v>
      </c>
      <c r="I31" s="48"/>
      <c r="J31" s="48"/>
      <c r="L31" s="48"/>
      <c r="M31" s="48"/>
      <c r="N31" s="66"/>
      <c r="O31" s="48"/>
      <c r="P31" s="48"/>
      <c r="Q31" s="48"/>
      <c r="R31" s="48"/>
      <c r="S31" s="49"/>
    </row>
    <row r="32" spans="1:19" s="2" customFormat="1" ht="12.75" customHeight="1" thickBot="1">
      <c r="A32" s="358" t="s">
        <v>150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67"/>
      <c r="O32" s="37"/>
      <c r="P32" s="37"/>
      <c r="Q32" s="37"/>
      <c r="R32" s="37"/>
      <c r="S32" s="38"/>
    </row>
    <row r="33" spans="14:14" s="2" customFormat="1" ht="12.75" customHeight="1" thickTop="1">
      <c r="N33" s="9"/>
    </row>
    <row r="34" spans="14:14" s="2" customFormat="1" ht="20.25" customHeight="1">
      <c r="N34" s="9"/>
    </row>
    <row r="35" spans="14:14" ht="12.75" customHeight="1">
      <c r="N35" s="7"/>
    </row>
    <row r="36" spans="14:14" ht="20.25" customHeight="1">
      <c r="N36" s="7"/>
    </row>
    <row r="37" spans="14:14" ht="20.25" customHeight="1">
      <c r="N37" s="7"/>
    </row>
    <row r="38" spans="14:14" ht="20.25" customHeight="1">
      <c r="N38" s="7"/>
    </row>
    <row r="39" spans="14:14" ht="20.25" customHeight="1">
      <c r="N39" s="7"/>
    </row>
    <row r="40" spans="14:14" ht="20.25" customHeight="1">
      <c r="N40" s="7"/>
    </row>
    <row r="41" spans="14:14" ht="20.25" customHeight="1">
      <c r="N41" s="7"/>
    </row>
    <row r="42" spans="14:14" ht="20.25" customHeight="1">
      <c r="N42" s="7"/>
    </row>
    <row r="43" spans="14:14" ht="20.25" customHeight="1">
      <c r="N43" s="7"/>
    </row>
    <row r="44" spans="14:14" ht="20.25" customHeight="1">
      <c r="N44" s="7"/>
    </row>
    <row r="45" spans="14:14" ht="20.25" customHeight="1">
      <c r="N45" s="7"/>
    </row>
    <row r="46" spans="14:14" ht="20.25" customHeight="1">
      <c r="N46" s="7"/>
    </row>
    <row r="47" spans="14:14" ht="20.25" customHeight="1">
      <c r="N47" s="7"/>
    </row>
    <row r="48" spans="14:14" ht="20.25" customHeight="1">
      <c r="N48" s="7"/>
    </row>
    <row r="49" spans="14:14" ht="20.25" customHeight="1">
      <c r="N49" s="7"/>
    </row>
    <row r="50" spans="14:14" ht="20.25" customHeight="1">
      <c r="N50" s="7"/>
    </row>
    <row r="51" spans="14:14" ht="20.25" customHeight="1">
      <c r="N51" s="7"/>
    </row>
    <row r="52" spans="14:14" ht="20.25" customHeight="1">
      <c r="N52" s="7"/>
    </row>
    <row r="53" spans="14:14" ht="20.25" customHeight="1">
      <c r="N53" s="7"/>
    </row>
    <row r="54" spans="14:14" ht="20.25" customHeight="1">
      <c r="N54" s="7"/>
    </row>
    <row r="55" spans="14:14" ht="20.25" customHeight="1">
      <c r="N55" s="7"/>
    </row>
    <row r="56" spans="14:14" ht="20.25" customHeight="1">
      <c r="N56" s="7"/>
    </row>
    <row r="57" spans="14:14" ht="20.25" customHeight="1">
      <c r="N57" s="7"/>
    </row>
    <row r="58" spans="14:14" ht="20.25" customHeight="1">
      <c r="N58" s="7"/>
    </row>
    <row r="59" spans="14:14" ht="20.25" customHeight="1">
      <c r="N59" s="7"/>
    </row>
    <row r="60" spans="14:14" ht="20.25" customHeight="1">
      <c r="N60" s="7"/>
    </row>
    <row r="61" spans="14:14" ht="20.25" customHeight="1">
      <c r="N61" s="7"/>
    </row>
    <row r="62" spans="14:14" ht="20.25" customHeight="1">
      <c r="N62" s="7"/>
    </row>
    <row r="63" spans="14:14" ht="20.25" customHeight="1">
      <c r="N63" s="7"/>
    </row>
    <row r="64" spans="14:14" ht="20.25" customHeight="1">
      <c r="N64" s="7"/>
    </row>
    <row r="65" spans="14:14" ht="20.25" customHeight="1">
      <c r="N65" s="7"/>
    </row>
    <row r="66" spans="14:14" ht="20.25" customHeight="1">
      <c r="N66" s="7"/>
    </row>
    <row r="67" spans="14:14" ht="20.25" customHeight="1">
      <c r="N67" s="7"/>
    </row>
    <row r="68" spans="14:14" ht="20.25" customHeight="1">
      <c r="N68" s="7"/>
    </row>
    <row r="69" spans="14:14" ht="20.25" customHeight="1">
      <c r="N69" s="7"/>
    </row>
    <row r="70" spans="14:14" ht="20.25" customHeight="1">
      <c r="N70" s="7"/>
    </row>
    <row r="71" spans="14:14" ht="20.25" customHeight="1">
      <c r="N71" s="7"/>
    </row>
    <row r="72" spans="14:14" ht="20.25" customHeight="1">
      <c r="N72" s="7"/>
    </row>
    <row r="73" spans="14:14" ht="20.25" customHeight="1">
      <c r="N73" s="7"/>
    </row>
    <row r="74" spans="14:14" ht="20.25" customHeight="1">
      <c r="N74" s="7"/>
    </row>
    <row r="75" spans="14:14" ht="20.25" customHeight="1">
      <c r="N75" s="7"/>
    </row>
    <row r="76" spans="14:14" ht="20.25" customHeight="1">
      <c r="N76" s="7"/>
    </row>
    <row r="77" spans="14:14" ht="20.25" customHeight="1">
      <c r="N77" s="7"/>
    </row>
    <row r="78" spans="14:14" ht="20.25" customHeight="1">
      <c r="N78" s="7"/>
    </row>
    <row r="79" spans="14:14" ht="20.25" customHeight="1">
      <c r="N79" s="7"/>
    </row>
    <row r="80" spans="14:14" ht="20.25" customHeight="1">
      <c r="N80" s="7"/>
    </row>
    <row r="81" spans="14:14" ht="20.25" customHeight="1">
      <c r="N81" s="7"/>
    </row>
    <row r="82" spans="14:14" ht="20.25" customHeight="1">
      <c r="N82" s="7"/>
    </row>
    <row r="83" spans="14:14" ht="20.25" customHeight="1">
      <c r="N83" s="7"/>
    </row>
    <row r="84" spans="14:14" ht="20.25" customHeight="1">
      <c r="N84" s="7"/>
    </row>
    <row r="85" spans="14:14" ht="20.25" customHeight="1">
      <c r="N85" s="7"/>
    </row>
    <row r="86" spans="14:14" ht="20.25" customHeight="1">
      <c r="N86" s="7"/>
    </row>
    <row r="87" spans="14:14" ht="20.25" customHeight="1">
      <c r="N87" s="7"/>
    </row>
    <row r="88" spans="14:14" ht="20.25" customHeight="1">
      <c r="N88" s="7"/>
    </row>
    <row r="89" spans="14:14" ht="20.25" customHeight="1">
      <c r="N89" s="7"/>
    </row>
    <row r="90" spans="14:14" ht="20.25" customHeight="1">
      <c r="N90" s="7"/>
    </row>
    <row r="91" spans="14:14" ht="20.25" customHeight="1">
      <c r="N91" s="7"/>
    </row>
    <row r="92" spans="14:14" ht="20.25" customHeight="1">
      <c r="N92" s="7"/>
    </row>
    <row r="93" spans="14:14" ht="20.25" customHeight="1">
      <c r="N93" s="7"/>
    </row>
    <row r="94" spans="14:14" ht="20.25" customHeight="1">
      <c r="N94" s="7"/>
    </row>
    <row r="95" spans="14:14" ht="20.25" customHeight="1">
      <c r="N95" s="7"/>
    </row>
    <row r="96" spans="14:14" ht="20.25" customHeight="1">
      <c r="N96" s="7"/>
    </row>
    <row r="97" spans="14:14" ht="20.25" customHeight="1">
      <c r="N97" s="7"/>
    </row>
    <row r="98" spans="14:14" ht="20.25" customHeight="1">
      <c r="N98" s="7"/>
    </row>
    <row r="99" spans="14:14" ht="20.25" customHeight="1">
      <c r="N99" s="7"/>
    </row>
    <row r="100" spans="14:14" ht="20.25" customHeight="1">
      <c r="N100" s="7"/>
    </row>
    <row r="101" spans="14:14" ht="20.25" customHeight="1">
      <c r="N101" s="7"/>
    </row>
    <row r="102" spans="14:14" ht="20.25" customHeight="1">
      <c r="N102" s="7"/>
    </row>
    <row r="103" spans="14:14" ht="20.25" customHeight="1">
      <c r="N103" s="7"/>
    </row>
    <row r="104" spans="14:14" ht="20.25" customHeight="1">
      <c r="N104" s="7"/>
    </row>
    <row r="105" spans="14:14" ht="20.25" customHeight="1">
      <c r="N105" s="7"/>
    </row>
    <row r="106" spans="14:14" ht="20.25" customHeight="1">
      <c r="N106" s="7"/>
    </row>
    <row r="107" spans="14:14" ht="20.25" customHeight="1">
      <c r="N107" s="7"/>
    </row>
    <row r="108" spans="14:14" ht="20.25" customHeight="1">
      <c r="N108" s="7"/>
    </row>
    <row r="109" spans="14:14" ht="20.25" customHeight="1">
      <c r="N109" s="7"/>
    </row>
    <row r="110" spans="14:14" ht="20.25" customHeight="1">
      <c r="N110" s="7"/>
    </row>
    <row r="111" spans="14:14" ht="20.25" customHeight="1">
      <c r="N111" s="7"/>
    </row>
    <row r="112" spans="14:14" ht="20.25" customHeight="1">
      <c r="N112" s="7"/>
    </row>
    <row r="113" spans="14:14" ht="20.25" customHeight="1">
      <c r="N113" s="7"/>
    </row>
    <row r="114" spans="14:14" ht="20.25" customHeight="1">
      <c r="N114" s="7"/>
    </row>
    <row r="115" spans="14:14" ht="20.25" customHeight="1">
      <c r="N115" s="7"/>
    </row>
    <row r="116" spans="14:14" ht="20.25" customHeight="1">
      <c r="N116" s="7"/>
    </row>
    <row r="117" spans="14:14" ht="20.25" customHeight="1">
      <c r="N117" s="7"/>
    </row>
    <row r="118" spans="14:14" ht="20.25" customHeight="1">
      <c r="N118" s="7"/>
    </row>
    <row r="119" spans="14:14" ht="20.25" customHeight="1">
      <c r="N119" s="7"/>
    </row>
    <row r="120" spans="14:14" ht="20.25" customHeight="1">
      <c r="N120" s="7"/>
    </row>
    <row r="121" spans="14:14" ht="20.25" customHeight="1">
      <c r="N121" s="7"/>
    </row>
    <row r="122" spans="14:14" ht="20.25" customHeight="1">
      <c r="N122" s="7"/>
    </row>
    <row r="123" spans="14:14" ht="20.25" customHeight="1">
      <c r="N123" s="7"/>
    </row>
    <row r="124" spans="14:14" ht="20.25" customHeight="1">
      <c r="N124" s="7"/>
    </row>
    <row r="125" spans="14:14" ht="20.25" customHeight="1">
      <c r="N125" s="7"/>
    </row>
    <row r="126" spans="14:14" ht="20.25" customHeight="1">
      <c r="N126" s="7"/>
    </row>
    <row r="127" spans="14:14" ht="20.25" customHeight="1">
      <c r="N127" s="7"/>
    </row>
    <row r="128" spans="14:14" ht="20.25" customHeight="1">
      <c r="N128" s="7"/>
    </row>
    <row r="129" spans="14:14" ht="20.25" customHeight="1">
      <c r="N129" s="7"/>
    </row>
    <row r="130" spans="14:14" ht="20.25" customHeight="1">
      <c r="N130" s="7"/>
    </row>
    <row r="131" spans="14:14" ht="20.25" customHeight="1">
      <c r="N131" s="7"/>
    </row>
    <row r="132" spans="14:14" ht="20.25" customHeight="1">
      <c r="N132" s="7"/>
    </row>
    <row r="133" spans="14:14" ht="20.25" customHeight="1">
      <c r="N133" s="7"/>
    </row>
    <row r="134" spans="14:14" ht="20.25" customHeight="1">
      <c r="N134" s="7"/>
    </row>
    <row r="135" spans="14:14" ht="20.25" customHeight="1">
      <c r="N135" s="7"/>
    </row>
    <row r="136" spans="14:14" ht="20.25" customHeight="1">
      <c r="N136" s="7"/>
    </row>
    <row r="137" spans="14:14" ht="20.25" customHeight="1">
      <c r="N137" s="7"/>
    </row>
    <row r="138" spans="14:14" ht="20.25" customHeight="1">
      <c r="N138" s="7"/>
    </row>
    <row r="139" spans="14:14" ht="20.25" customHeight="1">
      <c r="N139" s="7"/>
    </row>
    <row r="140" spans="14:14" ht="20.25" customHeight="1">
      <c r="N140" s="7"/>
    </row>
    <row r="141" spans="14:14" ht="20.25" customHeight="1">
      <c r="N141" s="7"/>
    </row>
    <row r="142" spans="14:14" ht="20.25" customHeight="1">
      <c r="N142" s="7"/>
    </row>
    <row r="143" spans="14:14" ht="20.25" customHeight="1">
      <c r="N143" s="7"/>
    </row>
    <row r="144" spans="14:14" ht="20.25" customHeight="1">
      <c r="N144" s="7"/>
    </row>
    <row r="145" spans="14:14" ht="20.25" customHeight="1">
      <c r="N145" s="7"/>
    </row>
    <row r="146" spans="14:14" ht="20.25" customHeight="1">
      <c r="N146" s="7"/>
    </row>
    <row r="147" spans="14:14" ht="20.25" customHeight="1">
      <c r="N147" s="7"/>
    </row>
    <row r="148" spans="14:14" ht="20.25" customHeight="1">
      <c r="N148" s="7"/>
    </row>
    <row r="149" spans="14:14" ht="20.25" customHeight="1">
      <c r="N149" s="7"/>
    </row>
    <row r="150" spans="14:14" ht="20.25" customHeight="1">
      <c r="N150" s="7"/>
    </row>
    <row r="151" spans="14:14" ht="20.25" customHeight="1">
      <c r="N151" s="7"/>
    </row>
    <row r="152" spans="14:14" ht="20.25" customHeight="1">
      <c r="N152" s="7"/>
    </row>
    <row r="153" spans="14:14" ht="20.25" customHeight="1">
      <c r="N153" s="7"/>
    </row>
    <row r="154" spans="14:14" ht="20.25" customHeight="1">
      <c r="N154" s="7"/>
    </row>
    <row r="155" spans="14:14" ht="20.25" customHeight="1">
      <c r="N155" s="7"/>
    </row>
    <row r="156" spans="14:14" ht="20.25" customHeight="1">
      <c r="N156" s="7"/>
    </row>
    <row r="157" spans="14:14" ht="20.25" customHeight="1">
      <c r="N157" s="7"/>
    </row>
    <row r="158" spans="14:14" ht="20.25" customHeight="1">
      <c r="N158" s="7"/>
    </row>
    <row r="159" spans="14:14" ht="20.25" customHeight="1">
      <c r="N159" s="7"/>
    </row>
    <row r="160" spans="14:14" ht="20.25" customHeight="1">
      <c r="N160" s="7"/>
    </row>
    <row r="161" spans="14:14" ht="20.25" customHeight="1">
      <c r="N161" s="7"/>
    </row>
    <row r="162" spans="14:14" ht="20.25" customHeight="1">
      <c r="N162" s="7"/>
    </row>
    <row r="163" spans="14:14" ht="20.25" customHeight="1">
      <c r="N163" s="7"/>
    </row>
    <row r="164" spans="14:14" ht="20.25" customHeight="1">
      <c r="N164" s="7"/>
    </row>
    <row r="165" spans="14:14" ht="20.25" customHeight="1">
      <c r="N165" s="7"/>
    </row>
    <row r="166" spans="14:14" ht="20.25" customHeight="1">
      <c r="N166" s="7"/>
    </row>
    <row r="167" spans="14:14" ht="20.25" customHeight="1">
      <c r="N167" s="7"/>
    </row>
    <row r="168" spans="14:14" ht="20.25" customHeight="1">
      <c r="N168" s="7"/>
    </row>
    <row r="169" spans="14:14" ht="20.25" customHeight="1">
      <c r="N169" s="7"/>
    </row>
    <row r="170" spans="14:14" ht="20.25" customHeight="1">
      <c r="N170" s="7"/>
    </row>
    <row r="171" spans="14:14" ht="20.25" customHeight="1">
      <c r="N171" s="7"/>
    </row>
    <row r="172" spans="14:14" ht="20.25" customHeight="1">
      <c r="N172" s="7"/>
    </row>
    <row r="173" spans="14:14" ht="20.25" customHeight="1">
      <c r="N173" s="7"/>
    </row>
    <row r="174" spans="14:14" ht="20.25" customHeight="1">
      <c r="N174" s="7"/>
    </row>
    <row r="175" spans="14:14" ht="20.25" customHeight="1">
      <c r="N175" s="7"/>
    </row>
    <row r="176" spans="14:14" ht="20.25" customHeight="1">
      <c r="N176" s="7"/>
    </row>
    <row r="177" spans="14:14" ht="20.25" customHeight="1">
      <c r="N177" s="7"/>
    </row>
    <row r="178" spans="14:14" ht="20.25" customHeight="1">
      <c r="N178" s="7"/>
    </row>
    <row r="179" spans="14:14" ht="20.25" customHeight="1">
      <c r="N179" s="7"/>
    </row>
    <row r="180" spans="14:14" ht="20.25" customHeight="1">
      <c r="N180" s="7"/>
    </row>
    <row r="181" spans="14:14" ht="20.25" customHeight="1">
      <c r="N181" s="7"/>
    </row>
    <row r="182" spans="14:14" ht="20.25" customHeight="1">
      <c r="N182" s="7"/>
    </row>
    <row r="183" spans="14:14" ht="20.25" customHeight="1">
      <c r="N183" s="7"/>
    </row>
    <row r="184" spans="14:14" ht="20.25" customHeight="1">
      <c r="N184" s="7"/>
    </row>
    <row r="185" spans="14:14" ht="20.25" customHeight="1">
      <c r="N185" s="7"/>
    </row>
    <row r="186" spans="14:14" ht="20.25" customHeight="1">
      <c r="N186" s="7"/>
    </row>
    <row r="187" spans="14:14" ht="20.25" customHeight="1">
      <c r="N187" s="7"/>
    </row>
    <row r="188" spans="14:14" ht="20.25" customHeight="1">
      <c r="N188" s="7"/>
    </row>
    <row r="189" spans="14:14" ht="20.25" customHeight="1">
      <c r="N189" s="7"/>
    </row>
    <row r="190" spans="14:14" ht="20.25" customHeight="1">
      <c r="N190" s="7"/>
    </row>
    <row r="191" spans="14:14" ht="20.25" customHeight="1">
      <c r="N191" s="7"/>
    </row>
    <row r="192" spans="14:14" ht="20.25" customHeight="1">
      <c r="N192" s="7"/>
    </row>
    <row r="193" spans="14:14" ht="20.25" customHeight="1">
      <c r="N193" s="7"/>
    </row>
    <row r="194" spans="14:14" ht="20.25" customHeight="1">
      <c r="N194" s="7"/>
    </row>
    <row r="195" spans="14:14" ht="20.25" customHeight="1">
      <c r="N195" s="7"/>
    </row>
    <row r="196" spans="14:14" ht="20.25" customHeight="1">
      <c r="N196" s="7"/>
    </row>
    <row r="197" spans="14:14" ht="20.25" customHeight="1">
      <c r="N197" s="7"/>
    </row>
    <row r="198" spans="14:14" ht="20.25" customHeight="1">
      <c r="N198" s="7"/>
    </row>
    <row r="199" spans="14:14" ht="20.25" customHeight="1">
      <c r="N199" s="7"/>
    </row>
    <row r="200" spans="14:14" ht="20.25" customHeight="1">
      <c r="N200" s="7"/>
    </row>
    <row r="201" spans="14:14" ht="20.25" customHeight="1">
      <c r="N201" s="7"/>
    </row>
    <row r="202" spans="14:14" ht="20.25" customHeight="1">
      <c r="N202" s="7"/>
    </row>
    <row r="203" spans="14:14" ht="20.25" customHeight="1">
      <c r="N203" s="7"/>
    </row>
    <row r="204" spans="14:14" ht="20.25" customHeight="1">
      <c r="N204" s="7"/>
    </row>
    <row r="205" spans="14:14" ht="20.25" customHeight="1">
      <c r="N205" s="7"/>
    </row>
    <row r="206" spans="14:14" ht="20.25" customHeight="1">
      <c r="N206" s="7"/>
    </row>
    <row r="207" spans="14:14" ht="20.25" customHeight="1">
      <c r="N207" s="7"/>
    </row>
    <row r="208" spans="14:14" ht="20.25" customHeight="1">
      <c r="N208" s="7"/>
    </row>
    <row r="209" spans="14:14" ht="20.25" customHeight="1">
      <c r="N209" s="7"/>
    </row>
    <row r="210" spans="14:14" ht="20.25" customHeight="1">
      <c r="N210" s="7"/>
    </row>
    <row r="211" spans="14:14" ht="20.25" customHeight="1">
      <c r="N211" s="7"/>
    </row>
    <row r="212" spans="14:14" ht="20.25" customHeight="1">
      <c r="N212" s="7"/>
    </row>
    <row r="213" spans="14:14" ht="20.25" customHeight="1">
      <c r="N213" s="7"/>
    </row>
    <row r="214" spans="14:14" ht="20.25" customHeight="1">
      <c r="N214" s="7"/>
    </row>
    <row r="215" spans="14:14" ht="20.25" customHeight="1">
      <c r="N215" s="7"/>
    </row>
    <row r="216" spans="14:14" ht="20.25" customHeight="1">
      <c r="N216" s="7"/>
    </row>
    <row r="217" spans="14:14" ht="20.25" customHeight="1">
      <c r="N217" s="7"/>
    </row>
    <row r="218" spans="14:14" ht="20.25" customHeight="1">
      <c r="N218" s="7"/>
    </row>
    <row r="219" spans="14:14" ht="20.25" customHeight="1">
      <c r="N219" s="7"/>
    </row>
    <row r="220" spans="14:14" ht="20.25" customHeight="1">
      <c r="N220" s="7"/>
    </row>
    <row r="221" spans="14:14" ht="20.25" customHeight="1">
      <c r="N221" s="7"/>
    </row>
    <row r="222" spans="14:14" ht="20.25" customHeight="1">
      <c r="N222" s="7"/>
    </row>
    <row r="223" spans="14:14" ht="20.25" customHeight="1">
      <c r="N223" s="7"/>
    </row>
    <row r="224" spans="14:14" ht="20.25" customHeight="1">
      <c r="N224" s="7"/>
    </row>
    <row r="225" spans="14:14" ht="20.25" customHeight="1">
      <c r="N225" s="7"/>
    </row>
    <row r="226" spans="14:14" ht="20.25" customHeight="1">
      <c r="N226" s="7"/>
    </row>
    <row r="227" spans="14:14" ht="20.25" customHeight="1">
      <c r="N227" s="7"/>
    </row>
    <row r="228" spans="14:14" ht="20.25" customHeight="1">
      <c r="N228" s="7"/>
    </row>
    <row r="229" spans="14:14" ht="20.25" customHeight="1">
      <c r="N229" s="7"/>
    </row>
    <row r="230" spans="14:14" ht="20.25" customHeight="1">
      <c r="N230" s="7"/>
    </row>
    <row r="231" spans="14:14" ht="20.25" customHeight="1">
      <c r="N231" s="7"/>
    </row>
    <row r="232" spans="14:14" ht="20.25" customHeight="1">
      <c r="N232" s="7"/>
    </row>
    <row r="233" spans="14:14">
      <c r="N233" s="7"/>
    </row>
    <row r="234" spans="14:14">
      <c r="N234" s="7"/>
    </row>
    <row r="235" spans="14:14">
      <c r="N235" s="7"/>
    </row>
    <row r="236" spans="14:14">
      <c r="N236" s="7"/>
    </row>
    <row r="237" spans="14:14">
      <c r="N237" s="7"/>
    </row>
    <row r="238" spans="14:14">
      <c r="N238" s="7"/>
    </row>
    <row r="239" spans="14:14">
      <c r="N239" s="7"/>
    </row>
    <row r="240" spans="14:14">
      <c r="N240" s="7"/>
    </row>
    <row r="241" spans="14:14">
      <c r="N241" s="7"/>
    </row>
    <row r="242" spans="14:14">
      <c r="N242" s="7"/>
    </row>
    <row r="243" spans="14:14">
      <c r="N243" s="7"/>
    </row>
    <row r="244" spans="14:14">
      <c r="N244" s="7"/>
    </row>
    <row r="245" spans="14:14">
      <c r="N245" s="7"/>
    </row>
    <row r="246" spans="14:14">
      <c r="N246" s="7"/>
    </row>
    <row r="247" spans="14:14">
      <c r="N247" s="7"/>
    </row>
    <row r="248" spans="14:14">
      <c r="N248" s="7"/>
    </row>
    <row r="249" spans="14:14">
      <c r="N249" s="7"/>
    </row>
    <row r="250" spans="14:14">
      <c r="N250" s="7"/>
    </row>
    <row r="251" spans="14:14">
      <c r="N251" s="7"/>
    </row>
    <row r="252" spans="14:14">
      <c r="N252" s="7"/>
    </row>
    <row r="253" spans="14:14">
      <c r="N253" s="7"/>
    </row>
    <row r="254" spans="14:14">
      <c r="N254" s="7"/>
    </row>
    <row r="255" spans="14:14">
      <c r="N255" s="7"/>
    </row>
    <row r="256" spans="14:14">
      <c r="N256" s="7"/>
    </row>
    <row r="257" spans="14:14">
      <c r="N257" s="7"/>
    </row>
    <row r="258" spans="14:14">
      <c r="N258" s="7"/>
    </row>
    <row r="259" spans="14:14">
      <c r="N259" s="7"/>
    </row>
    <row r="260" spans="14:14">
      <c r="N260" s="7"/>
    </row>
    <row r="261" spans="14:14">
      <c r="N261" s="7"/>
    </row>
    <row r="262" spans="14:14">
      <c r="N262" s="7"/>
    </row>
    <row r="263" spans="14:14">
      <c r="N263" s="7"/>
    </row>
    <row r="264" spans="14:14">
      <c r="N264" s="7"/>
    </row>
    <row r="265" spans="14:14">
      <c r="N265" s="7"/>
    </row>
    <row r="266" spans="14:14">
      <c r="N266" s="7"/>
    </row>
    <row r="267" spans="14:14">
      <c r="N267" s="7"/>
    </row>
    <row r="268" spans="14:14">
      <c r="N268" s="7"/>
    </row>
    <row r="269" spans="14:14">
      <c r="N269" s="7"/>
    </row>
    <row r="270" spans="14:14">
      <c r="N270" s="7"/>
    </row>
    <row r="271" spans="14:14">
      <c r="N271" s="7"/>
    </row>
    <row r="272" spans="14:14">
      <c r="N272" s="7"/>
    </row>
    <row r="273" spans="14:14">
      <c r="N273" s="7"/>
    </row>
    <row r="274" spans="14:14">
      <c r="N274" s="7"/>
    </row>
    <row r="275" spans="14:14">
      <c r="N275" s="7"/>
    </row>
    <row r="276" spans="14:14">
      <c r="N276" s="7"/>
    </row>
    <row r="277" spans="14:14">
      <c r="N277" s="7"/>
    </row>
    <row r="278" spans="14:14">
      <c r="N278" s="7"/>
    </row>
    <row r="279" spans="14:14">
      <c r="N279" s="7"/>
    </row>
    <row r="280" spans="14:14">
      <c r="N280" s="7"/>
    </row>
    <row r="281" spans="14:14">
      <c r="N281" s="7"/>
    </row>
    <row r="282" spans="14:14">
      <c r="N282" s="7"/>
    </row>
    <row r="283" spans="14:14">
      <c r="N283" s="7"/>
    </row>
    <row r="284" spans="14:14">
      <c r="N284" s="7"/>
    </row>
    <row r="285" spans="14:14">
      <c r="N285" s="7"/>
    </row>
    <row r="286" spans="14:14">
      <c r="N286" s="7"/>
    </row>
    <row r="287" spans="14:14">
      <c r="N287" s="7"/>
    </row>
    <row r="288" spans="14:14">
      <c r="N288" s="7"/>
    </row>
    <row r="289" spans="14:14">
      <c r="N289" s="7"/>
    </row>
    <row r="290" spans="14:14">
      <c r="N290" s="7"/>
    </row>
    <row r="291" spans="14:14">
      <c r="N291" s="7"/>
    </row>
    <row r="292" spans="14:14">
      <c r="N292" s="7"/>
    </row>
    <row r="293" spans="14:14">
      <c r="N293" s="7"/>
    </row>
    <row r="294" spans="14:14">
      <c r="N294" s="7"/>
    </row>
    <row r="295" spans="14:14">
      <c r="N295" s="7"/>
    </row>
    <row r="296" spans="14:14">
      <c r="N296" s="7"/>
    </row>
    <row r="297" spans="14:14">
      <c r="N297" s="7"/>
    </row>
    <row r="298" spans="14:14">
      <c r="N298" s="7"/>
    </row>
    <row r="299" spans="14:14">
      <c r="N299" s="7"/>
    </row>
    <row r="300" spans="14:14">
      <c r="N300" s="7"/>
    </row>
    <row r="301" spans="14:14">
      <c r="N301" s="7"/>
    </row>
    <row r="302" spans="14:14">
      <c r="N302" s="7"/>
    </row>
    <row r="303" spans="14:14">
      <c r="N303" s="7"/>
    </row>
    <row r="304" spans="14:14">
      <c r="N304" s="7"/>
    </row>
    <row r="305" spans="14:14">
      <c r="N305" s="7"/>
    </row>
    <row r="306" spans="14:14">
      <c r="N306" s="7"/>
    </row>
    <row r="307" spans="14:14">
      <c r="N307" s="7"/>
    </row>
    <row r="308" spans="14:14">
      <c r="N308" s="7"/>
    </row>
    <row r="309" spans="14:14">
      <c r="N309" s="7"/>
    </row>
    <row r="310" spans="14:14">
      <c r="N310" s="7"/>
    </row>
    <row r="311" spans="14:14">
      <c r="N311" s="7"/>
    </row>
    <row r="312" spans="14:14">
      <c r="N312" s="7"/>
    </row>
    <row r="313" spans="14:14">
      <c r="N313" s="7"/>
    </row>
    <row r="314" spans="14:14">
      <c r="N314" s="7"/>
    </row>
    <row r="315" spans="14:14">
      <c r="N315" s="7"/>
    </row>
    <row r="316" spans="14:14">
      <c r="N316" s="7"/>
    </row>
    <row r="317" spans="14:14">
      <c r="N317" s="7"/>
    </row>
    <row r="318" spans="14:14">
      <c r="N318" s="7"/>
    </row>
    <row r="319" spans="14:14">
      <c r="N319" s="7"/>
    </row>
    <row r="320" spans="14:14">
      <c r="N320" s="7"/>
    </row>
    <row r="321" spans="14:14">
      <c r="N321" s="7"/>
    </row>
    <row r="322" spans="14:14">
      <c r="N322" s="7"/>
    </row>
    <row r="323" spans="14:14">
      <c r="N323" s="7"/>
    </row>
    <row r="324" spans="14:14">
      <c r="N324" s="7"/>
    </row>
    <row r="325" spans="14:14">
      <c r="N325" s="7"/>
    </row>
    <row r="326" spans="14:14">
      <c r="N326" s="7"/>
    </row>
    <row r="327" spans="14:14">
      <c r="N327" s="7"/>
    </row>
    <row r="328" spans="14:14">
      <c r="N328" s="7"/>
    </row>
    <row r="329" spans="14:14">
      <c r="N329" s="7"/>
    </row>
    <row r="330" spans="14:14">
      <c r="N330" s="7"/>
    </row>
    <row r="331" spans="14:14">
      <c r="N331" s="7"/>
    </row>
    <row r="332" spans="14:14">
      <c r="N332" s="7"/>
    </row>
    <row r="333" spans="14:14">
      <c r="N333" s="7"/>
    </row>
    <row r="334" spans="14:14">
      <c r="N334" s="7"/>
    </row>
    <row r="335" spans="14:14">
      <c r="N335" s="7"/>
    </row>
    <row r="336" spans="14:14">
      <c r="N336" s="7"/>
    </row>
    <row r="337" spans="14:14">
      <c r="N337" s="7"/>
    </row>
    <row r="338" spans="14:14">
      <c r="N338" s="7"/>
    </row>
    <row r="339" spans="14:14">
      <c r="N339" s="7"/>
    </row>
    <row r="340" spans="14:14">
      <c r="N340" s="7"/>
    </row>
    <row r="341" spans="14:14">
      <c r="N341" s="7"/>
    </row>
    <row r="342" spans="14:14">
      <c r="N342" s="7"/>
    </row>
    <row r="343" spans="14:14">
      <c r="N343" s="7"/>
    </row>
    <row r="344" spans="14:14">
      <c r="N344" s="7"/>
    </row>
    <row r="345" spans="14:14">
      <c r="N345" s="7"/>
    </row>
    <row r="346" spans="14:14">
      <c r="N346" s="7"/>
    </row>
    <row r="347" spans="14:14">
      <c r="N347" s="7"/>
    </row>
    <row r="348" spans="14:14">
      <c r="N348" s="7"/>
    </row>
    <row r="349" spans="14:14">
      <c r="N349" s="7"/>
    </row>
    <row r="350" spans="14:14">
      <c r="N350" s="7"/>
    </row>
    <row r="351" spans="14:14">
      <c r="N351" s="7"/>
    </row>
    <row r="352" spans="14:14">
      <c r="N352" s="7"/>
    </row>
    <row r="353" spans="14:14">
      <c r="N353" s="7"/>
    </row>
    <row r="354" spans="14:14">
      <c r="N354" s="7"/>
    </row>
    <row r="355" spans="14:14">
      <c r="N355" s="7"/>
    </row>
    <row r="356" spans="14:14">
      <c r="N356" s="7"/>
    </row>
    <row r="357" spans="14:14">
      <c r="N357" s="7"/>
    </row>
    <row r="358" spans="14:14">
      <c r="N358" s="7"/>
    </row>
    <row r="359" spans="14:14">
      <c r="N359" s="7"/>
    </row>
    <row r="360" spans="14:14">
      <c r="N360" s="7"/>
    </row>
    <row r="361" spans="14:14">
      <c r="N361" s="7"/>
    </row>
    <row r="362" spans="14:14">
      <c r="N362" s="7"/>
    </row>
    <row r="363" spans="14:14">
      <c r="N363" s="7"/>
    </row>
    <row r="364" spans="14:14">
      <c r="N364" s="7"/>
    </row>
    <row r="365" spans="14:14">
      <c r="N365" s="7"/>
    </row>
    <row r="366" spans="14:14">
      <c r="N366" s="7"/>
    </row>
    <row r="367" spans="14:14">
      <c r="N367" s="7"/>
    </row>
    <row r="368" spans="14:14">
      <c r="N368" s="7"/>
    </row>
    <row r="369" spans="14:14">
      <c r="N369" s="7"/>
    </row>
    <row r="370" spans="14:14">
      <c r="N370" s="7"/>
    </row>
    <row r="371" spans="14:14">
      <c r="N371" s="7"/>
    </row>
    <row r="372" spans="14:14">
      <c r="N372" s="7"/>
    </row>
    <row r="373" spans="14:14">
      <c r="N373" s="7"/>
    </row>
    <row r="374" spans="14:14">
      <c r="N374" s="7"/>
    </row>
    <row r="375" spans="14:14">
      <c r="N375" s="7"/>
    </row>
    <row r="376" spans="14:14">
      <c r="N376" s="7"/>
    </row>
    <row r="377" spans="14:14">
      <c r="N377" s="7"/>
    </row>
    <row r="378" spans="14:14">
      <c r="N378" s="7"/>
    </row>
    <row r="379" spans="14:14">
      <c r="N379" s="7"/>
    </row>
    <row r="380" spans="14:14">
      <c r="N380" s="7"/>
    </row>
    <row r="381" spans="14:14">
      <c r="N381" s="7"/>
    </row>
    <row r="382" spans="14:14">
      <c r="N382" s="7"/>
    </row>
    <row r="383" spans="14:14">
      <c r="N383" s="7"/>
    </row>
    <row r="384" spans="14:14">
      <c r="N384" s="7"/>
    </row>
    <row r="385" spans="14:14">
      <c r="N385" s="7"/>
    </row>
    <row r="386" spans="14:14">
      <c r="N386" s="7"/>
    </row>
    <row r="387" spans="14:14">
      <c r="N387" s="7"/>
    </row>
    <row r="388" spans="14:14">
      <c r="N388" s="7"/>
    </row>
    <row r="389" spans="14:14">
      <c r="N389" s="7"/>
    </row>
    <row r="390" spans="14:14">
      <c r="N390" s="7"/>
    </row>
    <row r="391" spans="14:14">
      <c r="N391" s="7"/>
    </row>
    <row r="392" spans="14:14">
      <c r="N392" s="7"/>
    </row>
    <row r="393" spans="14:14">
      <c r="N393" s="7"/>
    </row>
    <row r="394" spans="14:14">
      <c r="N394" s="7"/>
    </row>
    <row r="395" spans="14:14">
      <c r="N395" s="7"/>
    </row>
    <row r="396" spans="14:14">
      <c r="N396" s="7"/>
    </row>
    <row r="397" spans="14:14">
      <c r="N397" s="7"/>
    </row>
    <row r="398" spans="14:14">
      <c r="N398" s="7"/>
    </row>
    <row r="399" spans="14:14">
      <c r="N399" s="7"/>
    </row>
    <row r="400" spans="14:14">
      <c r="N400" s="7"/>
    </row>
    <row r="401" spans="14:14">
      <c r="N401" s="7"/>
    </row>
  </sheetData>
  <mergeCells count="3">
    <mergeCell ref="B12:G12"/>
    <mergeCell ref="H12:M12"/>
    <mergeCell ref="N12:S12"/>
  </mergeCells>
  <phoneticPr fontId="0" type="noConversion"/>
  <printOptions horizontalCentered="1"/>
  <pageMargins left="0.19685039370078741" right="0.19685039370078741" top="0.78740157480314965" bottom="0.39370078740157483" header="0.9055118110236221" footer="0.31496062992125984"/>
  <pageSetup paperSize="9" orientation="landscape" horizontalDpi="4294967292" verticalDpi="300" r:id="rId1"/>
  <headerFooter alignWithMargins="0">
    <oddFooter>&amp;L&amp;F/&amp;A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219"/>
  <sheetViews>
    <sheetView topLeftCell="A4" zoomScale="70" zoomScaleNormal="70" workbookViewId="0">
      <selection activeCell="H13" sqref="H13"/>
    </sheetView>
  </sheetViews>
  <sheetFormatPr baseColWidth="10" defaultColWidth="11.42578125" defaultRowHeight="12.75"/>
  <cols>
    <col min="1" max="1" width="17.140625" style="6" customWidth="1"/>
    <col min="2" max="2" width="11.5703125" style="6" bestFit="1" customWidth="1"/>
    <col min="3" max="3" width="10.42578125" style="6" customWidth="1"/>
    <col min="4" max="4" width="11.140625" style="6" customWidth="1"/>
    <col min="5" max="5" width="10.42578125" style="6" bestFit="1" customWidth="1"/>
    <col min="6" max="6" width="12" style="6" bestFit="1" customWidth="1"/>
    <col min="7" max="7" width="12.5703125" style="6" customWidth="1"/>
    <col min="8" max="8" width="11.5703125" style="265" bestFit="1" customWidth="1"/>
    <col min="9" max="9" width="11.140625" style="265" bestFit="1" customWidth="1"/>
    <col min="10" max="10" width="11.85546875" style="265" customWidth="1"/>
    <col min="11" max="11" width="11" style="265" bestFit="1" customWidth="1"/>
    <col min="12" max="13" width="12" style="265" bestFit="1" customWidth="1"/>
    <col min="14" max="14" width="11.140625" style="6" bestFit="1" customWidth="1"/>
    <col min="15" max="15" width="14.140625" style="6" customWidth="1"/>
    <col min="16" max="16" width="11.42578125" style="6"/>
    <col min="17" max="17" width="10" style="6" customWidth="1"/>
    <col min="18" max="18" width="12" style="6" bestFit="1" customWidth="1"/>
    <col min="19" max="16384" width="11.42578125" style="6"/>
  </cols>
  <sheetData>
    <row r="1" spans="1:19" ht="23.25">
      <c r="A1" s="85" t="s">
        <v>153</v>
      </c>
    </row>
    <row r="2" spans="1:19" ht="18">
      <c r="A2" s="33"/>
    </row>
    <row r="3" spans="1:19" ht="18">
      <c r="A3" s="33"/>
    </row>
    <row r="4" spans="1:19" ht="13.5" thickBot="1"/>
    <row r="5" spans="1:19" ht="18.75" thickTop="1">
      <c r="A5" s="10" t="s">
        <v>156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13"/>
    </row>
    <row r="6" spans="1:19" ht="18">
      <c r="A6" s="14" t="s">
        <v>56</v>
      </c>
      <c r="B6" s="15"/>
      <c r="C6" s="15"/>
      <c r="D6" s="15"/>
      <c r="E6" s="15"/>
      <c r="F6" s="15"/>
      <c r="G6" s="15"/>
      <c r="H6" s="266"/>
      <c r="I6" s="266"/>
      <c r="J6" s="266"/>
      <c r="K6" s="266"/>
      <c r="L6" s="266"/>
      <c r="M6" s="266"/>
      <c r="N6" s="5"/>
      <c r="O6" s="5"/>
      <c r="P6" s="5"/>
      <c r="Q6" s="5"/>
      <c r="R6" s="5"/>
      <c r="S6" s="16"/>
    </row>
    <row r="7" spans="1:19" ht="18.75" thickBot="1">
      <c r="A7" s="17" t="s">
        <v>37</v>
      </c>
      <c r="B7" s="18"/>
      <c r="C7" s="18"/>
      <c r="D7" s="18"/>
      <c r="E7" s="18"/>
      <c r="F7" s="18"/>
      <c r="G7" s="18"/>
      <c r="H7" s="267"/>
      <c r="I7" s="267"/>
      <c r="J7" s="267"/>
      <c r="K7" s="267"/>
      <c r="L7" s="267"/>
      <c r="M7" s="267"/>
      <c r="N7" s="19"/>
      <c r="O7" s="19"/>
      <c r="P7" s="19"/>
      <c r="Q7" s="19"/>
      <c r="R7" s="19"/>
      <c r="S7" s="20"/>
    </row>
    <row r="8" spans="1:19" s="22" customFormat="1" ht="12.75" customHeight="1" thickTop="1">
      <c r="A8" s="21"/>
      <c r="B8" s="159"/>
      <c r="C8" s="160" t="s">
        <v>38</v>
      </c>
      <c r="D8" s="161"/>
      <c r="E8" s="162"/>
      <c r="F8" s="161"/>
      <c r="G8" s="163"/>
      <c r="H8" s="280"/>
      <c r="I8" s="281" t="s">
        <v>38</v>
      </c>
      <c r="J8" s="282"/>
      <c r="K8" s="283"/>
      <c r="L8" s="282"/>
      <c r="M8" s="284"/>
      <c r="N8" s="192"/>
      <c r="O8" s="193" t="s">
        <v>38</v>
      </c>
      <c r="P8" s="194"/>
      <c r="Q8" s="195"/>
      <c r="R8" s="194"/>
      <c r="S8" s="196"/>
    </row>
    <row r="9" spans="1:19" s="22" customFormat="1">
      <c r="A9" s="23" t="s">
        <v>9</v>
      </c>
      <c r="B9" s="164"/>
      <c r="C9" s="165" t="s">
        <v>40</v>
      </c>
      <c r="D9" s="166"/>
      <c r="E9" s="165"/>
      <c r="F9" s="166"/>
      <c r="G9" s="167" t="s">
        <v>39</v>
      </c>
      <c r="H9" s="212"/>
      <c r="I9" s="213" t="s">
        <v>40</v>
      </c>
      <c r="J9" s="214"/>
      <c r="K9" s="213"/>
      <c r="L9" s="214"/>
      <c r="M9" s="215" t="s">
        <v>39</v>
      </c>
      <c r="N9" s="197"/>
      <c r="O9" s="198" t="s">
        <v>40</v>
      </c>
      <c r="P9" s="199"/>
      <c r="Q9" s="198"/>
      <c r="R9" s="199"/>
      <c r="S9" s="200" t="s">
        <v>39</v>
      </c>
    </row>
    <row r="10" spans="1:19" s="22" customFormat="1" ht="31.5" customHeight="1">
      <c r="A10" s="24"/>
      <c r="B10" s="159" t="s">
        <v>3</v>
      </c>
      <c r="C10" s="165" t="s">
        <v>42</v>
      </c>
      <c r="D10" s="275" t="s">
        <v>129</v>
      </c>
      <c r="E10" s="165" t="s">
        <v>41</v>
      </c>
      <c r="F10" s="275" t="s">
        <v>128</v>
      </c>
      <c r="G10" s="166" t="s">
        <v>6</v>
      </c>
      <c r="H10" s="211" t="s">
        <v>3</v>
      </c>
      <c r="I10" s="213" t="s">
        <v>42</v>
      </c>
      <c r="J10" s="274" t="s">
        <v>129</v>
      </c>
      <c r="K10" s="213" t="s">
        <v>41</v>
      </c>
      <c r="L10" s="274" t="s">
        <v>128</v>
      </c>
      <c r="M10" s="216" t="s">
        <v>6</v>
      </c>
      <c r="N10" s="192" t="s">
        <v>3</v>
      </c>
      <c r="O10" s="198" t="s">
        <v>42</v>
      </c>
      <c r="P10" s="276" t="s">
        <v>130</v>
      </c>
      <c r="Q10" s="198" t="s">
        <v>41</v>
      </c>
      <c r="R10" s="276" t="s">
        <v>92</v>
      </c>
      <c r="S10" s="201" t="s">
        <v>6</v>
      </c>
    </row>
    <row r="11" spans="1:19" s="22" customFormat="1">
      <c r="A11" s="23"/>
      <c r="B11" s="159" t="s">
        <v>5</v>
      </c>
      <c r="C11" s="165" t="s">
        <v>47</v>
      </c>
      <c r="D11" s="165" t="s">
        <v>43</v>
      </c>
      <c r="E11" s="165" t="s">
        <v>44</v>
      </c>
      <c r="F11" s="165" t="s">
        <v>45</v>
      </c>
      <c r="G11" s="166" t="s">
        <v>46</v>
      </c>
      <c r="H11" s="211" t="s">
        <v>5</v>
      </c>
      <c r="I11" s="213" t="s">
        <v>47</v>
      </c>
      <c r="J11" s="213" t="s">
        <v>43</v>
      </c>
      <c r="K11" s="213" t="s">
        <v>44</v>
      </c>
      <c r="L11" s="213" t="s">
        <v>45</v>
      </c>
      <c r="M11" s="216" t="s">
        <v>46</v>
      </c>
      <c r="N11" s="192" t="s">
        <v>5</v>
      </c>
      <c r="O11" s="198" t="s">
        <v>47</v>
      </c>
      <c r="P11" s="198" t="s">
        <v>43</v>
      </c>
      <c r="Q11" s="198" t="s">
        <v>44</v>
      </c>
      <c r="R11" s="198" t="s">
        <v>45</v>
      </c>
      <c r="S11" s="201" t="s">
        <v>46</v>
      </c>
    </row>
    <row r="12" spans="1:19" s="22" customFormat="1" ht="13.5" thickBot="1">
      <c r="A12" s="25"/>
      <c r="B12" s="706" t="s">
        <v>183</v>
      </c>
      <c r="C12" s="707"/>
      <c r="D12" s="707"/>
      <c r="E12" s="707"/>
      <c r="F12" s="707"/>
      <c r="G12" s="707"/>
      <c r="H12" s="709" t="s">
        <v>187</v>
      </c>
      <c r="I12" s="710"/>
      <c r="J12" s="722"/>
      <c r="K12" s="722"/>
      <c r="L12" s="722"/>
      <c r="M12" s="723"/>
      <c r="N12" s="724" t="s">
        <v>88</v>
      </c>
      <c r="O12" s="725"/>
      <c r="P12" s="725"/>
      <c r="Q12" s="725"/>
      <c r="R12" s="725"/>
      <c r="S12" s="726"/>
    </row>
    <row r="13" spans="1:19" ht="16.5" thickTop="1" thickBot="1">
      <c r="A13" s="139" t="s">
        <v>127</v>
      </c>
      <c r="B13" s="168">
        <v>14540</v>
      </c>
      <c r="C13" s="169" t="s">
        <v>178</v>
      </c>
      <c r="D13" s="169">
        <v>11844</v>
      </c>
      <c r="E13" s="169">
        <v>897</v>
      </c>
      <c r="F13" s="169">
        <v>54</v>
      </c>
      <c r="G13" s="277">
        <v>1745</v>
      </c>
      <c r="H13" s="268">
        <v>25517</v>
      </c>
      <c r="I13" s="435">
        <v>2791</v>
      </c>
      <c r="J13" s="443">
        <v>19876</v>
      </c>
      <c r="K13" s="444">
        <v>633</v>
      </c>
      <c r="L13" s="444">
        <v>154</v>
      </c>
      <c r="M13" s="445">
        <v>4854</v>
      </c>
      <c r="N13" s="438">
        <f t="shared" ref="N13:S13" si="0">H13/B13*100</f>
        <v>175.4951856946355</v>
      </c>
      <c r="O13" s="202" t="e">
        <f t="shared" si="0"/>
        <v>#VALUE!</v>
      </c>
      <c r="P13" s="202">
        <f t="shared" si="0"/>
        <v>167.81492738939548</v>
      </c>
      <c r="Q13" s="202">
        <f t="shared" si="0"/>
        <v>70.568561872909697</v>
      </c>
      <c r="R13" s="202">
        <f t="shared" si="0"/>
        <v>285.18518518518516</v>
      </c>
      <c r="S13" s="203">
        <f t="shared" si="0"/>
        <v>278.16618911174788</v>
      </c>
    </row>
    <row r="14" spans="1:19" ht="20.25" customHeight="1" thickTop="1" thickBot="1">
      <c r="A14" s="140" t="s">
        <v>58</v>
      </c>
      <c r="B14" s="170">
        <v>57854</v>
      </c>
      <c r="C14" s="171" t="s">
        <v>178</v>
      </c>
      <c r="D14" s="171">
        <v>31595</v>
      </c>
      <c r="E14" s="286">
        <v>5290</v>
      </c>
      <c r="F14" s="171">
        <v>284</v>
      </c>
      <c r="G14" s="278">
        <v>20685</v>
      </c>
      <c r="H14" s="269">
        <v>94893</v>
      </c>
      <c r="I14" s="436">
        <v>8745</v>
      </c>
      <c r="J14" s="446">
        <v>54533</v>
      </c>
      <c r="K14" s="370">
        <v>4570</v>
      </c>
      <c r="L14" s="270">
        <v>631</v>
      </c>
      <c r="M14" s="447">
        <v>35159</v>
      </c>
      <c r="N14" s="439">
        <f t="shared" ref="N14:N29" si="1">H14/B14*100</f>
        <v>164.02150240259965</v>
      </c>
      <c r="O14" s="202" t="e">
        <f>I14/C14*100</f>
        <v>#VALUE!</v>
      </c>
      <c r="P14" s="204">
        <f>J14/D14*100</f>
        <v>172.60009495173287</v>
      </c>
      <c r="Q14" s="204">
        <f>K14/E14*100</f>
        <v>86.38941398865785</v>
      </c>
      <c r="R14" s="204">
        <f>L14/F14*100</f>
        <v>222.18309859154931</v>
      </c>
      <c r="S14" s="205">
        <f>M14/G14*100</f>
        <v>169.97341068407059</v>
      </c>
    </row>
    <row r="15" spans="1:19" ht="20.25" customHeight="1" thickTop="1" thickBot="1">
      <c r="A15" s="140" t="s">
        <v>116</v>
      </c>
      <c r="B15" s="170">
        <v>86</v>
      </c>
      <c r="C15" s="171" t="s">
        <v>178</v>
      </c>
      <c r="D15" s="171" t="s">
        <v>178</v>
      </c>
      <c r="E15" s="171">
        <v>23</v>
      </c>
      <c r="F15" s="171" t="s">
        <v>178</v>
      </c>
      <c r="G15" s="278">
        <v>63</v>
      </c>
      <c r="H15" s="269">
        <v>46</v>
      </c>
      <c r="I15" s="436" t="s">
        <v>178</v>
      </c>
      <c r="J15" s="446">
        <v>26</v>
      </c>
      <c r="K15" s="270">
        <v>20</v>
      </c>
      <c r="L15" s="270" t="s">
        <v>178</v>
      </c>
      <c r="M15" s="447" t="s">
        <v>178</v>
      </c>
      <c r="N15" s="439">
        <f t="shared" si="1"/>
        <v>53.488372093023251</v>
      </c>
      <c r="O15" s="202" t="e">
        <f t="shared" ref="O15:O29" si="2">I15/C15*100</f>
        <v>#VALUE!</v>
      </c>
      <c r="P15" s="204"/>
      <c r="Q15" s="204"/>
      <c r="R15" s="204"/>
      <c r="S15" s="205"/>
    </row>
    <row r="16" spans="1:19" ht="20.25" customHeight="1" thickTop="1" thickBot="1">
      <c r="A16" s="140" t="s">
        <v>117</v>
      </c>
      <c r="B16" s="170">
        <v>22419</v>
      </c>
      <c r="C16" s="171">
        <v>1075</v>
      </c>
      <c r="D16" s="171">
        <v>15899</v>
      </c>
      <c r="E16" s="171">
        <v>149</v>
      </c>
      <c r="F16" s="171">
        <v>157</v>
      </c>
      <c r="G16" s="278">
        <v>6214</v>
      </c>
      <c r="H16" s="269">
        <v>17618</v>
      </c>
      <c r="I16" s="436" t="s">
        <v>178</v>
      </c>
      <c r="J16" s="446">
        <v>9776</v>
      </c>
      <c r="K16" s="270">
        <v>77</v>
      </c>
      <c r="L16" s="270">
        <v>1823</v>
      </c>
      <c r="M16" s="447">
        <v>5942</v>
      </c>
      <c r="N16" s="439">
        <f t="shared" si="1"/>
        <v>78.585128685489991</v>
      </c>
      <c r="O16" s="202" t="e">
        <f t="shared" si="2"/>
        <v>#VALUE!</v>
      </c>
      <c r="P16" s="204">
        <f t="shared" ref="P16:P23" si="3">J16/D16*100</f>
        <v>61.488143908421911</v>
      </c>
      <c r="Q16" s="204"/>
      <c r="R16" s="204">
        <f>L16/F16*100</f>
        <v>1161.1464968152866</v>
      </c>
      <c r="S16" s="205">
        <f>M16/G16*100</f>
        <v>95.622787254586413</v>
      </c>
    </row>
    <row r="17" spans="1:19" ht="20.25" customHeight="1" thickTop="1" thickBot="1">
      <c r="A17" s="140" t="s">
        <v>118</v>
      </c>
      <c r="B17" s="170">
        <v>31</v>
      </c>
      <c r="C17" s="171" t="s">
        <v>178</v>
      </c>
      <c r="D17" s="171">
        <v>31</v>
      </c>
      <c r="E17" s="171" t="s">
        <v>178</v>
      </c>
      <c r="F17" s="171" t="s">
        <v>178</v>
      </c>
      <c r="G17" s="278" t="s">
        <v>178</v>
      </c>
      <c r="H17" s="269">
        <v>2952</v>
      </c>
      <c r="I17" s="436" t="s">
        <v>178</v>
      </c>
      <c r="J17" s="446">
        <v>3</v>
      </c>
      <c r="K17" s="270" t="s">
        <v>178</v>
      </c>
      <c r="L17" s="270">
        <v>2949</v>
      </c>
      <c r="M17" s="447" t="s">
        <v>178</v>
      </c>
      <c r="N17" s="439">
        <f t="shared" si="1"/>
        <v>9522.5806451612898</v>
      </c>
      <c r="O17" s="202" t="e">
        <f t="shared" si="2"/>
        <v>#VALUE!</v>
      </c>
      <c r="P17" s="204">
        <f t="shared" si="3"/>
        <v>9.67741935483871</v>
      </c>
      <c r="Q17" s="204" t="e">
        <f>K17/E17*100</f>
        <v>#VALUE!</v>
      </c>
      <c r="R17" s="204" t="e">
        <f>L17/F17*100</f>
        <v>#VALUE!</v>
      </c>
      <c r="S17" s="205"/>
    </row>
    <row r="18" spans="1:19" ht="20.25" customHeight="1" thickTop="1" thickBot="1">
      <c r="A18" s="140" t="s">
        <v>108</v>
      </c>
      <c r="B18" s="170">
        <v>374</v>
      </c>
      <c r="C18" s="171" t="s">
        <v>178</v>
      </c>
      <c r="D18" s="171">
        <v>374</v>
      </c>
      <c r="E18" s="171" t="s">
        <v>178</v>
      </c>
      <c r="F18" s="171" t="s">
        <v>178</v>
      </c>
      <c r="G18" s="278" t="s">
        <v>178</v>
      </c>
      <c r="H18" s="269">
        <v>260</v>
      </c>
      <c r="I18" s="436" t="s">
        <v>178</v>
      </c>
      <c r="J18" s="446">
        <v>260</v>
      </c>
      <c r="K18" s="270" t="s">
        <v>178</v>
      </c>
      <c r="L18" s="270" t="s">
        <v>178</v>
      </c>
      <c r="M18" s="447" t="s">
        <v>178</v>
      </c>
      <c r="N18" s="439">
        <f t="shared" si="1"/>
        <v>69.518716577540104</v>
      </c>
      <c r="O18" s="202" t="e">
        <f t="shared" si="2"/>
        <v>#VALUE!</v>
      </c>
      <c r="P18" s="204">
        <f t="shared" si="3"/>
        <v>69.518716577540104</v>
      </c>
      <c r="Q18" s="204" t="e">
        <f>K18/E18*100</f>
        <v>#VALUE!</v>
      </c>
      <c r="R18" s="204"/>
      <c r="S18" s="205"/>
    </row>
    <row r="19" spans="1:19" ht="20.25" customHeight="1" thickTop="1" thickBot="1">
      <c r="A19" s="140" t="s">
        <v>119</v>
      </c>
      <c r="B19" s="170">
        <v>14105</v>
      </c>
      <c r="C19" s="171">
        <v>1973</v>
      </c>
      <c r="D19" s="171">
        <v>10871</v>
      </c>
      <c r="E19" s="171">
        <v>492</v>
      </c>
      <c r="F19" s="171">
        <v>34</v>
      </c>
      <c r="G19" s="278">
        <v>2708</v>
      </c>
      <c r="H19" s="269">
        <v>15024</v>
      </c>
      <c r="I19" s="436">
        <v>4026</v>
      </c>
      <c r="J19" s="446">
        <v>10151</v>
      </c>
      <c r="K19" s="270">
        <v>481</v>
      </c>
      <c r="L19" s="270">
        <v>139</v>
      </c>
      <c r="M19" s="447">
        <v>4253</v>
      </c>
      <c r="N19" s="439">
        <f t="shared" si="1"/>
        <v>106.51542006380717</v>
      </c>
      <c r="O19" s="202">
        <f t="shared" si="2"/>
        <v>204.05473897617844</v>
      </c>
      <c r="P19" s="204">
        <f t="shared" si="3"/>
        <v>93.376874252598654</v>
      </c>
      <c r="Q19" s="204">
        <f>K19/E19*100</f>
        <v>97.764227642276424</v>
      </c>
      <c r="R19" s="204">
        <f t="shared" ref="R19:S23" si="4">L19/F19*100</f>
        <v>408.8235294117647</v>
      </c>
      <c r="S19" s="205">
        <f t="shared" si="4"/>
        <v>157.05317577548007</v>
      </c>
    </row>
    <row r="20" spans="1:19" ht="16.5" thickTop="1" thickBot="1">
      <c r="A20" s="140" t="s">
        <v>175</v>
      </c>
      <c r="B20" s="170">
        <v>23774</v>
      </c>
      <c r="C20" s="171">
        <v>698</v>
      </c>
      <c r="D20" s="171">
        <v>19629</v>
      </c>
      <c r="E20" s="171">
        <v>2</v>
      </c>
      <c r="F20" s="171" t="s">
        <v>178</v>
      </c>
      <c r="G20" s="278">
        <v>4143</v>
      </c>
      <c r="H20" s="269">
        <v>20991</v>
      </c>
      <c r="I20" s="436" t="s">
        <v>178</v>
      </c>
      <c r="J20" s="446">
        <v>16148</v>
      </c>
      <c r="K20" s="270" t="s">
        <v>178</v>
      </c>
      <c r="L20" s="270" t="s">
        <v>178</v>
      </c>
      <c r="M20" s="447">
        <v>4843</v>
      </c>
      <c r="N20" s="439">
        <f t="shared" si="1"/>
        <v>88.293934550349121</v>
      </c>
      <c r="O20" s="202" t="e">
        <f t="shared" si="2"/>
        <v>#VALUE!</v>
      </c>
      <c r="P20" s="204">
        <f t="shared" si="3"/>
        <v>82.266034948290795</v>
      </c>
      <c r="Q20" s="204"/>
      <c r="R20" s="204" t="e">
        <f t="shared" si="4"/>
        <v>#VALUE!</v>
      </c>
      <c r="S20" s="205">
        <f t="shared" si="4"/>
        <v>116.89596910451363</v>
      </c>
    </row>
    <row r="21" spans="1:19" ht="20.25" customHeight="1" thickTop="1" thickBot="1">
      <c r="A21" s="140" t="s">
        <v>19</v>
      </c>
      <c r="B21" s="170">
        <v>110564</v>
      </c>
      <c r="C21" s="171">
        <v>292</v>
      </c>
      <c r="D21" s="171">
        <v>91216</v>
      </c>
      <c r="E21" s="171">
        <v>748</v>
      </c>
      <c r="F21" s="171">
        <v>8061</v>
      </c>
      <c r="G21" s="278">
        <v>10539</v>
      </c>
      <c r="H21" s="269">
        <v>121056</v>
      </c>
      <c r="I21" s="436" t="s">
        <v>178</v>
      </c>
      <c r="J21" s="446">
        <v>95526</v>
      </c>
      <c r="K21" s="270">
        <v>563</v>
      </c>
      <c r="L21" s="270">
        <v>11562</v>
      </c>
      <c r="M21" s="447">
        <v>13405</v>
      </c>
      <c r="N21" s="439">
        <f t="shared" si="1"/>
        <v>109.48952642813212</v>
      </c>
      <c r="O21" s="202" t="e">
        <f t="shared" si="2"/>
        <v>#VALUE!</v>
      </c>
      <c r="P21" s="204">
        <f t="shared" si="3"/>
        <v>104.72504823715138</v>
      </c>
      <c r="Q21" s="204">
        <f>K21/E21*100</f>
        <v>75.267379679144383</v>
      </c>
      <c r="R21" s="204">
        <f t="shared" si="4"/>
        <v>143.43133606252326</v>
      </c>
      <c r="S21" s="205">
        <f t="shared" si="4"/>
        <v>127.19423095170319</v>
      </c>
    </row>
    <row r="22" spans="1:19" ht="16.5" thickTop="1" thickBot="1">
      <c r="A22" s="140" t="s">
        <v>176</v>
      </c>
      <c r="B22" s="170">
        <v>50868</v>
      </c>
      <c r="C22" s="171">
        <v>2066</v>
      </c>
      <c r="D22" s="171">
        <v>40216</v>
      </c>
      <c r="E22" s="171">
        <v>468</v>
      </c>
      <c r="F22" s="171">
        <v>5276</v>
      </c>
      <c r="G22" s="278">
        <v>4908</v>
      </c>
      <c r="H22" s="269">
        <v>57200</v>
      </c>
      <c r="I22" s="436">
        <v>713</v>
      </c>
      <c r="J22" s="446">
        <v>47030</v>
      </c>
      <c r="K22" s="270">
        <v>264</v>
      </c>
      <c r="L22" s="270">
        <v>5682</v>
      </c>
      <c r="M22" s="447">
        <v>4224</v>
      </c>
      <c r="N22" s="439">
        <f t="shared" si="1"/>
        <v>112.44790437996383</v>
      </c>
      <c r="O22" s="202">
        <f t="shared" si="2"/>
        <v>34.51113262342691</v>
      </c>
      <c r="P22" s="204">
        <f t="shared" si="3"/>
        <v>116.94350507260791</v>
      </c>
      <c r="Q22" s="204">
        <f>K22/E22*100</f>
        <v>56.410256410256409</v>
      </c>
      <c r="R22" s="204">
        <f t="shared" si="4"/>
        <v>107.69522365428355</v>
      </c>
      <c r="S22" s="205">
        <f t="shared" si="4"/>
        <v>86.063569682151581</v>
      </c>
    </row>
    <row r="23" spans="1:19" ht="16.5" thickTop="1" thickBot="1">
      <c r="A23" s="140" t="s">
        <v>122</v>
      </c>
      <c r="B23" s="170">
        <v>10565</v>
      </c>
      <c r="C23" s="171">
        <v>28</v>
      </c>
      <c r="D23" s="171">
        <v>5627</v>
      </c>
      <c r="E23" s="171">
        <v>370</v>
      </c>
      <c r="F23" s="171">
        <v>1396</v>
      </c>
      <c r="G23" s="278">
        <v>3172</v>
      </c>
      <c r="H23" s="269">
        <v>7692</v>
      </c>
      <c r="I23" s="436" t="s">
        <v>178</v>
      </c>
      <c r="J23" s="446">
        <v>3987</v>
      </c>
      <c r="K23" s="270">
        <v>92</v>
      </c>
      <c r="L23" s="270">
        <v>822</v>
      </c>
      <c r="M23" s="447">
        <v>2791</v>
      </c>
      <c r="N23" s="439">
        <f t="shared" si="1"/>
        <v>72.806436346426878</v>
      </c>
      <c r="O23" s="202" t="e">
        <f t="shared" si="2"/>
        <v>#VALUE!</v>
      </c>
      <c r="P23" s="204">
        <f t="shared" si="3"/>
        <v>70.85480717966945</v>
      </c>
      <c r="Q23" s="204">
        <f>K23/E23*100</f>
        <v>24.864864864864867</v>
      </c>
      <c r="R23" s="204">
        <f t="shared" si="4"/>
        <v>58.882521489971353</v>
      </c>
      <c r="S23" s="205">
        <f t="shared" si="4"/>
        <v>87.988650693568729</v>
      </c>
    </row>
    <row r="24" spans="1:19" ht="20.25" customHeight="1" thickTop="1" thickBot="1">
      <c r="A24" s="140" t="s">
        <v>123</v>
      </c>
      <c r="B24" s="170">
        <v>877</v>
      </c>
      <c r="C24" s="171">
        <v>701</v>
      </c>
      <c r="D24" s="171">
        <v>791</v>
      </c>
      <c r="E24" s="171" t="s">
        <v>178</v>
      </c>
      <c r="F24" s="171">
        <v>44</v>
      </c>
      <c r="G24" s="278">
        <v>42</v>
      </c>
      <c r="H24" s="269">
        <v>99</v>
      </c>
      <c r="I24" s="436" t="s">
        <v>178</v>
      </c>
      <c r="J24" s="446">
        <v>31</v>
      </c>
      <c r="K24" s="270" t="s">
        <v>178</v>
      </c>
      <c r="L24" s="270">
        <v>54</v>
      </c>
      <c r="M24" s="447">
        <v>14</v>
      </c>
      <c r="N24" s="439">
        <f t="shared" si="1"/>
        <v>11.288483466362599</v>
      </c>
      <c r="O24" s="202" t="e">
        <f t="shared" si="2"/>
        <v>#VALUE!</v>
      </c>
      <c r="P24" s="204"/>
      <c r="Q24" s="204"/>
      <c r="R24" s="204">
        <f>L24/F24*100</f>
        <v>122.72727272727273</v>
      </c>
      <c r="S24" s="205"/>
    </row>
    <row r="25" spans="1:19" ht="20.25" customHeight="1" thickTop="1" thickBot="1">
      <c r="A25" s="140" t="s">
        <v>112</v>
      </c>
      <c r="B25" s="170">
        <v>32581</v>
      </c>
      <c r="C25" s="171">
        <v>284</v>
      </c>
      <c r="D25" s="171">
        <v>31542</v>
      </c>
      <c r="E25" s="171">
        <v>612</v>
      </c>
      <c r="F25" s="171" t="s">
        <v>178</v>
      </c>
      <c r="G25" s="278">
        <v>427</v>
      </c>
      <c r="H25" s="269">
        <v>37573</v>
      </c>
      <c r="I25" s="436" t="s">
        <v>178</v>
      </c>
      <c r="J25" s="446">
        <v>32332</v>
      </c>
      <c r="K25" s="270">
        <v>407</v>
      </c>
      <c r="L25" s="270">
        <v>42</v>
      </c>
      <c r="M25" s="447">
        <v>4792</v>
      </c>
      <c r="N25" s="439">
        <f t="shared" si="1"/>
        <v>115.32181332678554</v>
      </c>
      <c r="O25" s="202" t="e">
        <f t="shared" si="2"/>
        <v>#VALUE!</v>
      </c>
      <c r="P25" s="204">
        <f>J25/D25*100</f>
        <v>102.50459704520955</v>
      </c>
      <c r="Q25" s="204">
        <f>K25/E25*100</f>
        <v>66.503267973856211</v>
      </c>
      <c r="R25" s="204" t="e">
        <f>L25/F25*100</f>
        <v>#VALUE!</v>
      </c>
      <c r="S25" s="205">
        <f>M25/G25*100</f>
        <v>1122.248243559719</v>
      </c>
    </row>
    <row r="26" spans="1:19" ht="20.25" customHeight="1" thickTop="1" thickBot="1">
      <c r="A26" s="140" t="s">
        <v>113</v>
      </c>
      <c r="B26" s="170">
        <v>23091</v>
      </c>
      <c r="C26" s="171">
        <v>836</v>
      </c>
      <c r="D26" s="171">
        <v>19838</v>
      </c>
      <c r="E26" s="171">
        <v>43</v>
      </c>
      <c r="F26" s="171">
        <v>1121</v>
      </c>
      <c r="G26" s="278">
        <v>2089</v>
      </c>
      <c r="H26" s="269">
        <v>16306</v>
      </c>
      <c r="I26" s="436" t="s">
        <v>178</v>
      </c>
      <c r="J26" s="446">
        <v>8544</v>
      </c>
      <c r="K26" s="270">
        <v>2</v>
      </c>
      <c r="L26" s="270">
        <v>12</v>
      </c>
      <c r="M26" s="447">
        <v>7748</v>
      </c>
      <c r="N26" s="439">
        <f t="shared" si="1"/>
        <v>70.616257416309381</v>
      </c>
      <c r="O26" s="202" t="e">
        <f t="shared" si="2"/>
        <v>#VALUE!</v>
      </c>
      <c r="P26" s="204">
        <f>J26/D26*100</f>
        <v>43.06885774775683</v>
      </c>
      <c r="Q26" s="204">
        <f>K26/E26*100</f>
        <v>4.6511627906976747</v>
      </c>
      <c r="R26" s="204">
        <f>L26/F26*100</f>
        <v>1.070472792149866</v>
      </c>
      <c r="S26" s="205"/>
    </row>
    <row r="27" spans="1:19" ht="16.5" thickTop="1" thickBot="1">
      <c r="A27" s="140" t="s">
        <v>126</v>
      </c>
      <c r="B27" s="170">
        <v>61921</v>
      </c>
      <c r="C27" s="171">
        <v>1486</v>
      </c>
      <c r="D27" s="171">
        <v>58831</v>
      </c>
      <c r="E27" s="171">
        <v>302</v>
      </c>
      <c r="F27" s="171">
        <v>558</v>
      </c>
      <c r="G27" s="278">
        <v>2230</v>
      </c>
      <c r="H27" s="269">
        <v>79799</v>
      </c>
      <c r="I27" s="436">
        <v>854</v>
      </c>
      <c r="J27" s="446">
        <v>70500</v>
      </c>
      <c r="K27" s="270">
        <v>78</v>
      </c>
      <c r="L27" s="270">
        <v>7481</v>
      </c>
      <c r="M27" s="447">
        <v>1740</v>
      </c>
      <c r="N27" s="439">
        <f t="shared" si="1"/>
        <v>128.87227273461346</v>
      </c>
      <c r="O27" s="202">
        <f t="shared" si="2"/>
        <v>57.469717362045756</v>
      </c>
      <c r="P27" s="204">
        <f>J27/D27*100</f>
        <v>119.83478098281519</v>
      </c>
      <c r="Q27" s="204"/>
      <c r="R27" s="204">
        <f>L27/F27*100</f>
        <v>1340.6810035842295</v>
      </c>
      <c r="S27" s="205">
        <f>M27/G27*100</f>
        <v>78.026905829596416</v>
      </c>
    </row>
    <row r="28" spans="1:19" ht="20.25" customHeight="1" thickTop="1" thickBot="1">
      <c r="A28" s="141" t="s">
        <v>124</v>
      </c>
      <c r="B28" s="172">
        <v>7762</v>
      </c>
      <c r="C28" s="173">
        <v>567</v>
      </c>
      <c r="D28" s="173">
        <v>7221</v>
      </c>
      <c r="E28" s="173">
        <v>408</v>
      </c>
      <c r="F28" s="173" t="s">
        <v>178</v>
      </c>
      <c r="G28" s="279">
        <v>133</v>
      </c>
      <c r="H28" s="285">
        <v>10870</v>
      </c>
      <c r="I28" s="437">
        <v>418</v>
      </c>
      <c r="J28" s="448">
        <v>8808</v>
      </c>
      <c r="K28" s="449">
        <v>308</v>
      </c>
      <c r="L28" s="449" t="s">
        <v>178</v>
      </c>
      <c r="M28" s="450">
        <v>1754</v>
      </c>
      <c r="N28" s="440">
        <f t="shared" si="1"/>
        <v>140.04122648801857</v>
      </c>
      <c r="O28" s="202">
        <f t="shared" si="2"/>
        <v>73.72134038800705</v>
      </c>
      <c r="P28" s="206">
        <f>J28/D28*100</f>
        <v>121.97756543415039</v>
      </c>
      <c r="Q28" s="206">
        <f>K28/E28*100</f>
        <v>75.490196078431367</v>
      </c>
      <c r="R28" s="204"/>
      <c r="S28" s="207">
        <f>M28/G28*100</f>
        <v>1318.796992481203</v>
      </c>
    </row>
    <row r="29" spans="1:19" s="27" customFormat="1" ht="20.25" customHeight="1" thickTop="1" thickBot="1">
      <c r="A29" s="26" t="s">
        <v>125</v>
      </c>
      <c r="B29" s="174">
        <v>431412</v>
      </c>
      <c r="C29" s="175">
        <v>10006</v>
      </c>
      <c r="D29" s="175">
        <v>345525</v>
      </c>
      <c r="E29" s="175">
        <v>9804</v>
      </c>
      <c r="F29" s="175">
        <v>16985</v>
      </c>
      <c r="G29" s="175">
        <v>59098</v>
      </c>
      <c r="H29" s="584">
        <v>507896</v>
      </c>
      <c r="I29" s="217">
        <v>17547</v>
      </c>
      <c r="J29" s="441">
        <v>377531</v>
      </c>
      <c r="K29" s="441">
        <v>7495</v>
      </c>
      <c r="L29" s="441">
        <v>31351</v>
      </c>
      <c r="M29" s="442">
        <v>91519</v>
      </c>
      <c r="N29" s="208">
        <f t="shared" si="1"/>
        <v>117.72876044245409</v>
      </c>
      <c r="O29" s="209">
        <f t="shared" si="2"/>
        <v>175.36478113132122</v>
      </c>
      <c r="P29" s="209">
        <f>J29/D29*100</f>
        <v>109.26300557123218</v>
      </c>
      <c r="Q29" s="209">
        <f>K29/E29*100</f>
        <v>76.448388412892697</v>
      </c>
      <c r="R29" s="209">
        <f>L29/F29*100</f>
        <v>184.58051221666176</v>
      </c>
      <c r="S29" s="210">
        <f>M29/G29*100</f>
        <v>154.85972452536464</v>
      </c>
    </row>
    <row r="30" spans="1:19" s="27" customFormat="1" ht="7.5" customHeight="1" thickTop="1" thickBot="1">
      <c r="A30" s="385"/>
      <c r="B30" s="386"/>
      <c r="C30" s="386"/>
      <c r="D30" s="386"/>
      <c r="E30" s="386"/>
      <c r="F30" s="386"/>
      <c r="G30" s="386"/>
      <c r="H30" s="387"/>
      <c r="I30" s="387"/>
      <c r="J30" s="387"/>
      <c r="K30" s="387"/>
      <c r="L30" s="387"/>
      <c r="M30" s="387"/>
      <c r="N30" s="209"/>
      <c r="O30" s="209"/>
      <c r="P30" s="209"/>
      <c r="Q30" s="209"/>
      <c r="R30" s="209"/>
      <c r="S30" s="210"/>
    </row>
    <row r="31" spans="1:19" s="27" customFormat="1" ht="20.25" customHeight="1" thickTop="1" thickBot="1">
      <c r="A31" s="385" t="s">
        <v>154</v>
      </c>
      <c r="B31" s="389">
        <f t="shared" ref="B31:G31" si="5">B29/$B$29</f>
        <v>1</v>
      </c>
      <c r="C31" s="389">
        <f t="shared" si="5"/>
        <v>2.3193606112022844E-2</v>
      </c>
      <c r="D31" s="389">
        <f t="shared" si="5"/>
        <v>0.80091652527050705</v>
      </c>
      <c r="E31" s="389">
        <f t="shared" si="5"/>
        <v>2.2725376206503296E-2</v>
      </c>
      <c r="F31" s="389">
        <f t="shared" si="5"/>
        <v>3.9370717550740363E-2</v>
      </c>
      <c r="G31" s="389">
        <f t="shared" si="5"/>
        <v>0.13698738097224927</v>
      </c>
      <c r="H31" s="388">
        <f t="shared" ref="H31:M31" si="6">H29/$H$29</f>
        <v>1</v>
      </c>
      <c r="I31" s="388">
        <f t="shared" si="6"/>
        <v>3.4548411485815993E-2</v>
      </c>
      <c r="J31" s="388">
        <f t="shared" si="6"/>
        <v>0.7433234362940444</v>
      </c>
      <c r="K31" s="388">
        <f t="shared" si="6"/>
        <v>1.4756958117409864E-2</v>
      </c>
      <c r="L31" s="388">
        <f t="shared" si="6"/>
        <v>6.1727203994518566E-2</v>
      </c>
      <c r="M31" s="388">
        <f t="shared" si="6"/>
        <v>0.18019240159402714</v>
      </c>
      <c r="N31" s="209"/>
      <c r="O31" s="209"/>
      <c r="P31" s="209"/>
      <c r="Q31" s="209"/>
      <c r="R31" s="209"/>
      <c r="S31" s="210"/>
    </row>
    <row r="32" spans="1:19" ht="13.5" customHeight="1" thickTop="1">
      <c r="A32" s="28" t="s">
        <v>48</v>
      </c>
      <c r="B32" s="12"/>
      <c r="C32" s="12"/>
      <c r="D32" s="12"/>
      <c r="E32" s="12"/>
      <c r="F32" s="12"/>
      <c r="G32" s="29" t="s">
        <v>91</v>
      </c>
      <c r="H32" s="271"/>
      <c r="I32" s="271"/>
      <c r="J32" s="271"/>
      <c r="K32" s="271"/>
      <c r="L32" s="271"/>
      <c r="M32" s="271"/>
      <c r="N32" s="12"/>
      <c r="O32" s="12"/>
      <c r="P32" s="12"/>
      <c r="Q32" s="12"/>
      <c r="R32" s="12"/>
      <c r="S32" s="13"/>
    </row>
    <row r="33" spans="1:19" ht="13.5" customHeight="1">
      <c r="A33" s="30" t="s">
        <v>49</v>
      </c>
      <c r="B33" s="5"/>
      <c r="C33" s="5"/>
      <c r="D33" s="5"/>
      <c r="E33" s="5"/>
      <c r="F33" s="5"/>
      <c r="G33" s="31" t="s">
        <v>50</v>
      </c>
      <c r="H33" s="272"/>
      <c r="I33" s="272"/>
      <c r="J33" s="272"/>
      <c r="K33" s="717" t="s">
        <v>192</v>
      </c>
      <c r="L33" s="718"/>
      <c r="M33" s="718"/>
      <c r="N33" s="718"/>
      <c r="O33" s="718"/>
      <c r="P33" s="718"/>
      <c r="Q33" s="5"/>
      <c r="R33" s="5"/>
      <c r="S33" s="16"/>
    </row>
    <row r="34" spans="1:19" ht="13.5" customHeight="1" thickBot="1">
      <c r="A34" s="32" t="s">
        <v>51</v>
      </c>
      <c r="B34" s="19"/>
      <c r="C34" s="19"/>
      <c r="D34" s="19"/>
      <c r="E34" s="602" t="s">
        <v>151</v>
      </c>
      <c r="F34" s="602"/>
      <c r="G34" s="603" t="s">
        <v>151</v>
      </c>
      <c r="H34" s="602"/>
      <c r="I34" s="602"/>
      <c r="J34" s="602"/>
      <c r="K34" s="602"/>
      <c r="L34" s="273"/>
      <c r="M34" s="273"/>
      <c r="N34" s="19"/>
      <c r="O34" s="19"/>
      <c r="P34" s="19"/>
      <c r="Q34" s="19"/>
      <c r="R34" s="19"/>
      <c r="S34" s="20"/>
    </row>
    <row r="35" spans="1:19" ht="13.5" customHeight="1" thickTop="1"/>
    <row r="36" spans="1:19" ht="20.25" customHeight="1">
      <c r="B36" s="306"/>
    </row>
    <row r="37" spans="1:19" ht="13.5" customHeight="1"/>
    <row r="38" spans="1:19" ht="20.25" customHeight="1"/>
    <row r="39" spans="1:19" ht="20.25" customHeight="1"/>
    <row r="40" spans="1:19" ht="20.25" customHeight="1"/>
    <row r="41" spans="1:19" ht="20.25" customHeight="1"/>
    <row r="42" spans="1:19" ht="20.25" customHeight="1"/>
    <row r="43" spans="1:19" ht="20.25" customHeight="1"/>
    <row r="44" spans="1:19" ht="20.25" customHeight="1"/>
    <row r="45" spans="1:19" ht="20.25" customHeight="1"/>
    <row r="46" spans="1:19" ht="20.25" customHeight="1"/>
    <row r="47" spans="1:19" ht="20.25" customHeight="1"/>
    <row r="48" spans="1:19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</sheetData>
  <mergeCells count="4">
    <mergeCell ref="B12:G12"/>
    <mergeCell ref="H12:M12"/>
    <mergeCell ref="N12:S12"/>
    <mergeCell ref="K33:P33"/>
  </mergeCells>
  <phoneticPr fontId="0" type="noConversion"/>
  <printOptions horizontalCentered="1" gridLines="1"/>
  <pageMargins left="0.47244094488188981" right="0.19685039370078741" top="0.78740157480314965" bottom="0.39370078740157483" header="0.9055118110236221" footer="0.31496062992125984"/>
  <pageSetup paperSize="9" scale="92" orientation="landscape" horizontalDpi="300" verticalDpi="300" r:id="rId1"/>
  <headerFooter alignWithMargins="0">
    <oddFooter>&amp;L&amp;F/&amp;A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9</vt:i4>
      </vt:variant>
      <vt:variant>
        <vt:lpstr>Diagramme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25" baseType="lpstr">
      <vt:lpstr> akt.Quartal NPKCaO-gesamt</vt:lpstr>
      <vt:lpstr>NPKCaO-Grafik-Jahre</vt:lpstr>
      <vt:lpstr>NPKCa-Gesamt 07-19 Jahr-Quartal</vt:lpstr>
      <vt:lpstr>NPKCa-Gesamt 10-21 Jahr-Quart</vt:lpstr>
      <vt:lpstr>NPKCa I Quart-Länder</vt:lpstr>
      <vt:lpstr>N I</vt:lpstr>
      <vt:lpstr>P2O5 I</vt:lpstr>
      <vt:lpstr>K2O I</vt:lpstr>
      <vt:lpstr>CaO I</vt:lpstr>
      <vt:lpstr>Dia akt Quartal NPKCa</vt:lpstr>
      <vt:lpstr>Dia Quartal Differ</vt:lpstr>
      <vt:lpstr>Dia Quartal Jahre</vt:lpstr>
      <vt:lpstr>Grafik Kalk Quartale</vt:lpstr>
      <vt:lpstr>Dia N I</vt:lpstr>
      <vt:lpstr>Dia P2O5 I</vt:lpstr>
      <vt:lpstr>Dia K2O I</vt:lpstr>
      <vt:lpstr>Dia CaO I</vt:lpstr>
      <vt:lpstr>' akt.Quartal NPKCaO-gesamt'!Druckbereich</vt:lpstr>
      <vt:lpstr>'CaO I'!Druckbereich</vt:lpstr>
      <vt:lpstr>'K2O I'!Druckbereich</vt:lpstr>
      <vt:lpstr>'N I'!Druckbereich</vt:lpstr>
      <vt:lpstr>'NPKCa I Quart-Länder'!Druckbereich</vt:lpstr>
      <vt:lpstr>'NPKCa-Gesamt 07-19 Jahr-Quartal'!Druckbereich</vt:lpstr>
      <vt:lpstr>'NPKCa-Gesamt 10-21 Jahr-Quart'!Druckbereich</vt:lpstr>
      <vt:lpstr>'P2O5 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Bundesamt</dc:creator>
  <cp:lastModifiedBy>Pütz, Meike</cp:lastModifiedBy>
  <cp:lastPrinted>2013-06-03T07:46:30Z</cp:lastPrinted>
  <dcterms:created xsi:type="dcterms:W3CDTF">2002-05-23T05:22:33Z</dcterms:created>
  <dcterms:modified xsi:type="dcterms:W3CDTF">2022-06-01T08:02:28Z</dcterms:modified>
</cp:coreProperties>
</file>